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tabRatio="920" firstSheet="1" activeTab="1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ใหม่" sheetId="5" r:id="rId5"/>
    <sheet name="รวมทั้งสิ้น" sheetId="6" r:id="rId6"/>
    <sheet name="พื้นที่เรียน" sheetId="7" r:id="rId7"/>
    <sheet name="ภาคปกติ4ปี" sheetId="8" r:id="rId8"/>
    <sheet name="ศึกษา5ปี" sheetId="9" r:id="rId9"/>
    <sheet name="ปกติสมทบ 2 ปี" sheetId="10" r:id="rId10"/>
    <sheet name="นิติสมทบ 3 ปี" sheetId="11" state="hidden" r:id="rId11"/>
    <sheet name="นิติ UMภาคสมทบ" sheetId="12" r:id="rId12"/>
    <sheet name="ป.โท สงขลา" sheetId="13" r:id="rId13"/>
    <sheet name="ป.ตรีพัทลุง" sheetId="14" r:id="rId14"/>
    <sheet name="ป.โทพัทลุง" sheetId="15" r:id="rId15"/>
  </sheets>
  <externalReferences>
    <externalReference r:id="rId18"/>
    <externalReference r:id="rId19"/>
  </externalReferences>
  <definedNames>
    <definedName name="_xlnm.Print_Titles" localSheetId="5">'รวมทั้งสิ้น'!$1:$5</definedName>
  </definedNames>
  <calcPr fullCalcOnLoad="1"/>
</workbook>
</file>

<file path=xl/sharedStrings.xml><?xml version="1.0" encoding="utf-8"?>
<sst xmlns="http://schemas.openxmlformats.org/spreadsheetml/2006/main" count="1695" uniqueCount="514">
  <si>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</si>
  <si>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</si>
  <si>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</si>
  <si>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</si>
  <si>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</si>
  <si>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</si>
  <si>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</si>
  <si>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</si>
  <si>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</si>
  <si>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</si>
  <si>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</si>
  <si>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</si>
  <si>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</si>
  <si>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</si>
  <si>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</si>
  <si>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</si>
  <si>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</si>
  <si>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</si>
  <si>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</si>
  <si>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</si>
  <si>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</si>
  <si>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การศึกษามหาบัณฑิต</t>
  </si>
  <si>
    <t>(ต่อ)  ปริญญาโทภาคปกติ</t>
  </si>
  <si>
    <t>(ต่อ)  ปริญญาโทภาคพิเศษ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</si>
  <si>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</si>
  <si>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</si>
  <si>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</si>
  <si>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</si>
  <si>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</si>
  <si>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</si>
  <si>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</si>
  <si>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</si>
  <si>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</si>
  <si>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</si>
  <si>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</si>
  <si>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</si>
  <si>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</si>
  <si>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</si>
  <si>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</si>
  <si>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</si>
  <si>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</si>
  <si>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</si>
  <si>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</si>
  <si>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</si>
  <si>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</si>
  <si>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</si>
  <si>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</si>
  <si>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</si>
  <si>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</si>
  <si>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</si>
  <si>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</si>
  <si>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</si>
  <si>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</si>
  <si>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</si>
  <si>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</si>
  <si>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</si>
  <si>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บริหารธุรกิจมหาบัณฑิต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</si>
  <si>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</si>
  <si>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</si>
  <si>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</si>
  <si>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</si>
  <si>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</si>
  <si>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</si>
  <si>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</si>
  <si>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</si>
  <si>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</si>
  <si>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</si>
  <si>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</si>
  <si>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</si>
  <si>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</si>
  <si>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</si>
  <si>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</si>
  <si>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</si>
  <si>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</si>
  <si>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ภาคปกติและภาคสมทบ หลักสูตรเทียบ 4 ปี  และภาคสมทบหลักสูตร 4 ปี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</si>
  <si>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</si>
  <si>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</si>
  <si>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</si>
  <si>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</si>
  <si>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</si>
  <si>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</si>
  <si>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ศิลปศาสตรบัณฑิต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</si>
  <si>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</si>
  <si>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</si>
  <si>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</si>
  <si>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</si>
  <si>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</si>
  <si>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</si>
  <si>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รัฐประศาสนศาสตรบัณฑิต</t>
  </si>
  <si>
    <t>รวมปริญญาตรีทั้งสิ้น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</si>
  <si>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</si>
  <si>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</si>
  <si>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</si>
  <si>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</si>
  <si>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</si>
  <si>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</si>
  <si>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</si>
  <si>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</si>
  <si>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</si>
  <si>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</si>
  <si>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</si>
  <si>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</si>
  <si>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</si>
  <si>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</si>
  <si>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</si>
  <si>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</si>
  <si>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</si>
  <si>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</si>
  <si>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</si>
  <si>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</si>
  <si>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</si>
  <si>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</si>
  <si>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</si>
  <si>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</si>
  <si>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</si>
  <si>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</si>
  <si>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</si>
  <si>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</si>
  <si>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</si>
  <si>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</si>
  <si>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</si>
  <si>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</si>
  <si>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</si>
  <si>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</si>
  <si>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</si>
  <si>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</si>
  <si>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</si>
  <si>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</si>
  <si>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</si>
  <si>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</si>
  <si>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</si>
  <si>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</si>
  <si>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</si>
  <si>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</si>
  <si>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</si>
  <si>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</si>
  <si>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</si>
  <si>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</si>
  <si>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</si>
  <si>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</si>
  <si>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</si>
  <si>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</si>
  <si>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</si>
  <si>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</si>
  <si>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</si>
  <si>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</si>
  <si>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</si>
  <si>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</si>
  <si>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</si>
  <si>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</si>
  <si>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</si>
  <si>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</si>
  <si>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</si>
  <si>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</si>
  <si>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</si>
  <si>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</si>
  <si>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</si>
  <si>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</si>
  <si>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</si>
  <si>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การสอนวิทย์ฯ คณิตฯและคอมฯ</t>
  </si>
  <si>
    <t>การบริหารการศึกษา</t>
  </si>
  <si>
    <t>การวิจัยและประเมิน</t>
  </si>
  <si>
    <t>เทคโนโลยีและสื่อสารการศึกษา</t>
  </si>
  <si>
    <t>พลศึกษา</t>
  </si>
  <si>
    <t>ภาษาไทย</t>
  </si>
  <si>
    <t>ภาษาอังกฤษ</t>
  </si>
  <si>
    <t>หลักสูตรและการสอน</t>
  </si>
  <si>
    <t>การจัดการธุรกิจ</t>
  </si>
  <si>
    <t>การบริหารทรัพยากรมนุษย์*</t>
  </si>
  <si>
    <t>การปกครองท้องถิ่น*</t>
  </si>
  <si>
    <t>การบริหารงานตำรวจและกระบวนการฯ*</t>
  </si>
  <si>
    <t>การวัดและประเมินทางการศึกษา</t>
  </si>
  <si>
    <t>การศึกษาปฐมวัย</t>
  </si>
  <si>
    <t>วิทยาศาสตร์-เคมี</t>
  </si>
  <si>
    <t>วิทยาศาสตร์-ชีววิทยา</t>
  </si>
  <si>
    <t>วิทยาศาสตร์-ฟิสิกส์</t>
  </si>
  <si>
    <t>สังคมศึกษา</t>
  </si>
  <si>
    <t>การจัดการทรัพยากรมนุษย์</t>
  </si>
  <si>
    <t>การพัฒนาชุมชน</t>
  </si>
  <si>
    <t>ประวัติศาสตร์</t>
  </si>
  <si>
    <t>ภาษาจีน</t>
  </si>
  <si>
    <t>ภาษาญี่ปุ่น</t>
  </si>
  <si>
    <t>ภาษามลายู</t>
  </si>
  <si>
    <t>ดุริยางคศาสตร์สากล</t>
  </si>
  <si>
    <t>ศิลปะการแสดง</t>
  </si>
  <si>
    <t>ทัศนศิลป์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</si>
  <si>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</si>
  <si>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</si>
  <si>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</si>
  <si>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</si>
  <si>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</si>
  <si>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ภูมิศาสตร์</t>
  </si>
  <si>
    <t>ไทยคดีศึกษา</t>
  </si>
  <si>
    <t>จิตวิทยาการให้คำปรึกษา</t>
  </si>
  <si>
    <t>การพัฒนาที่ยั่งยืน</t>
  </si>
  <si>
    <t>ประกาศนียบัตรบัณฑิต**</t>
  </si>
  <si>
    <t>การบริหารและพัฒนาสังคม</t>
  </si>
  <si>
    <t>สารสนเทศศึกษา</t>
  </si>
  <si>
    <t>ดุริยางคศาสตรบัณฑิต</t>
  </si>
  <si>
    <t>-  วิทยาลัยนานาชาติ</t>
  </si>
  <si>
    <t>กลุ่มภารกิจทะเบียนนิสิตและบริการการศึกษา</t>
  </si>
  <si>
    <t>ชั้นปีที่ 6</t>
  </si>
  <si>
    <t>จำนวนนิสิตระดับปริญญาตรี   ประจำปีการศึกษา  2560</t>
  </si>
  <si>
    <t>การปกครองท้องถิ่น</t>
  </si>
  <si>
    <t>การศึกษาเพื่อพัฒนาทรัพยากรมนุษย์</t>
  </si>
  <si>
    <t xml:space="preserve">วิทยาศาสตรมหาบัณฑิต </t>
  </si>
  <si>
    <t xml:space="preserve">ศิลปศาสตรมหาบัณฑิต </t>
  </si>
  <si>
    <t xml:space="preserve">ปรัชญาดุษฎีบัณฑิต </t>
  </si>
  <si>
    <t>จำนวนผู้สำเร็จการศึกษา  หลักสูตรประกาศนียบัตรบัณฑิต</t>
  </si>
  <si>
    <t>แพทย์แผนไทยบัณฑิต</t>
  </si>
  <si>
    <t>ดุริยางคศาสตร์ไทย</t>
  </si>
  <si>
    <t>จำนวนรับ</t>
  </si>
  <si>
    <t>คณะวิศวกรรมศาสตร์</t>
  </si>
  <si>
    <t>แผนรับ(ปกติ/พิเศษ)</t>
  </si>
  <si>
    <t>ปกติ</t>
  </si>
  <si>
    <t>พิเศษ</t>
  </si>
  <si>
    <t>วท.ม. การจัดการทรัพยากรการเกษตรอย่างยั่งยืน</t>
  </si>
  <si>
    <t>วท.ม. คณิตศาสตร์และคณิตศาสตรศึกษา</t>
  </si>
  <si>
    <t>5/10</t>
  </si>
  <si>
    <t>วท.ม. ชีววิทยา</t>
  </si>
  <si>
    <t>วท.ม. เทคโนโลยีชีวภาพ</t>
  </si>
  <si>
    <t>วท.ม. เทคโนโลยีสารสนเทศ</t>
  </si>
  <si>
    <t>20/20</t>
  </si>
  <si>
    <t>วศ.ม. วิศวกรรมพลังงาน</t>
  </si>
  <si>
    <t>10/0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</si>
  <si>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</si>
  <si>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</si>
  <si>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</si>
  <si>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</si>
  <si>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</si>
  <si>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</si>
  <si>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</si>
  <si>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</si>
  <si>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</si>
  <si>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</si>
  <si>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</si>
  <si>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</si>
  <si>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</si>
  <si>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</si>
  <si>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</si>
  <si>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</si>
  <si>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</si>
  <si>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</si>
  <si>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</si>
  <si>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</si>
  <si>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</si>
  <si>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</si>
  <si>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</si>
  <si>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</si>
  <si>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</si>
  <si>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</si>
  <si>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</si>
  <si>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</si>
  <si>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</si>
  <si>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</si>
  <si>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</si>
  <si>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</si>
  <si>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</si>
  <si>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</si>
  <si>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</si>
  <si>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</si>
  <si>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</si>
  <si>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</si>
  <si>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</si>
  <si>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t>60/60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</si>
  <si>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</si>
  <si>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</si>
  <si>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- ป.บัณฑิต วิชาชีพครู (พิเศษ)</t>
  </si>
  <si>
    <t>10/40</t>
  </si>
  <si>
    <t>90/160</t>
  </si>
  <si>
    <t>* หลักสูตรปรับปรุง พ.ศ. 2560 ปรับเปลี่ยนชื่อมาจากสาขาวิชาพืชศาสตร์</t>
  </si>
  <si>
    <t>คณะวิศวกรรมศาสตร์ (ภาคปกติ หลักสูตร 4 ปี)</t>
  </si>
  <si>
    <t>* เปิดรับเป็นปีแรก</t>
  </si>
  <si>
    <t xml:space="preserve">- รป.บ. การปกครองท้องถิ่น </t>
  </si>
  <si>
    <t xml:space="preserve">- รป.บ. รัฐประศาสนศาสตร์ </t>
  </si>
  <si>
    <t xml:space="preserve">- วท.บ. ภูมิศาสตร์ </t>
  </si>
  <si>
    <t>- ศศ.บ. การพัฒนาชุมชน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</si>
  <si>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</si>
  <si>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</si>
  <si>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</si>
  <si>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</si>
  <si>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>- ศศ.บ. สารสนเทศศึกษา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</si>
  <si>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</si>
  <si>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</si>
  <si>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</si>
  <si>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ศศ.บ. ดุริยางคศาสตร์สากล</t>
  </si>
  <si>
    <t>- ศป.บ. ทัศนศิลป์</t>
  </si>
  <si>
    <t>- ศ.บ. เศรษฐศาสตร์</t>
  </si>
  <si>
    <t>- บธ.บ. การจัดการการค้าปลีก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</si>
  <si>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</si>
  <si>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</si>
  <si>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</si>
  <si>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กศ.บ. วิทยาศาสตร์-เคมี</t>
  </si>
  <si>
    <t>- กศ.บ. วิทยาศาสตร์-ชีววิทยา</t>
  </si>
  <si>
    <t>- กศ.บ. วิทยาศาสตร์-ฟิสิกส์</t>
  </si>
  <si>
    <t>- บช.บ. การบัญชี</t>
  </si>
  <si>
    <t xml:space="preserve">- ศศ.ม. จิตวิทยาการให้คำปรึกษา </t>
  </si>
  <si>
    <t>- ศศ.ม. การบริหารและพัฒนาสังคม</t>
  </si>
  <si>
    <t>- ศศ.ม. ไทยคดีศึกษา</t>
  </si>
  <si>
    <t>- ศศ.ม. ภาษาไทย</t>
  </si>
  <si>
    <t>- ศศ.ม. ภูมิสารสนเทศเพื่อการจัดการเชิงพื้นที่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</si>
  <si>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</si>
  <si>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</si>
  <si>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</si>
  <si>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เคมี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</si>
  <si>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</si>
  <si>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</si>
  <si>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</si>
  <si>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</si>
  <si>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</si>
  <si>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</si>
  <si>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การบริหารการศึกษา  กลุ่ม 1</t>
  </si>
  <si>
    <r>
      <t>- กศ.ม. การบริหารการศึกษา  กลุ่ม 2</t>
    </r>
  </si>
  <si>
    <r>
      <t>- กศ.ม. การบริหารการศึกษา  กลุ่ม 3</t>
    </r>
  </si>
  <si>
    <t xml:space="preserve">- กศ.ม. เคมี  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</si>
  <si>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</si>
  <si>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</si>
  <si>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</si>
  <si>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</si>
  <si>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</si>
  <si>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ป.บัณฑิต วิชาชีพครู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</si>
  <si>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</si>
  <si>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</si>
  <si>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</si>
  <si>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</si>
  <si>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</si>
  <si>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</si>
  <si>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</si>
  <si>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</si>
  <si>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</si>
  <si>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</si>
  <si>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จำนวนนิสิตเข้าใหม่  ปีการศึกษา  2561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</si>
  <si>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</si>
  <si>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</si>
  <si>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60/180</t>
  </si>
  <si>
    <t>50/30</t>
  </si>
  <si>
    <t>40/60</t>
  </si>
  <si>
    <t>100</t>
  </si>
  <si>
    <t>- น.บ. นิติศาสตร์ (เรียนจันทร์-ศุกร์)</t>
  </si>
  <si>
    <t>- น.บ. นิติศาสตร์ (แบบ Block Course)</t>
  </si>
  <si>
    <t>60</t>
  </si>
  <si>
    <t>210/490</t>
  </si>
  <si>
    <t>จำนวนนิสิตระดับบัณฑิตศึกษา  ชั้นปีที่ 1  ปีการศึกษา 2561</t>
  </si>
  <si>
    <t>0</t>
  </si>
  <si>
    <t>- กศ.ด. เทคโนโลยีและสื่อสารการศึกษา</t>
  </si>
  <si>
    <t>0/5</t>
  </si>
  <si>
    <t>0/8</t>
  </si>
  <si>
    <t>5/55</t>
  </si>
  <si>
    <t>5/30</t>
  </si>
  <si>
    <t>10/15</t>
  </si>
  <si>
    <t>- ศศ.ม. ไทยศึกษา</t>
  </si>
  <si>
    <t>15/30</t>
  </si>
  <si>
    <t>15</t>
  </si>
  <si>
    <t>10/20</t>
  </si>
  <si>
    <t>10/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</si>
  <si>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</si>
  <si>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</si>
  <si>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</si>
  <si>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- ศศ.บ. เทคโนโลยีและสื่อสารการศึกษา</t>
  </si>
  <si>
    <t>- ศศ.บ. การวัดและประเมินทางการศึกษา</t>
  </si>
  <si>
    <t>จำนวนนิสิตเข้าใหม่  ระดับปริญญาตรี  ชั้นปีที่ 1  ปีการศึกษา 2561</t>
  </si>
  <si>
    <t>TCAS1</t>
  </si>
  <si>
    <t>TCAS2</t>
  </si>
  <si>
    <t>TCAS3</t>
  </si>
  <si>
    <t>TCAS4</t>
  </si>
  <si>
    <t>TCAS5</t>
  </si>
  <si>
    <t>จำนวนนิสิตระดับปริญญาตรี   ประจำปีการศึกษา  2561</t>
  </si>
  <si>
    <t>จำนวนนิสิตระดับปริญญาโท (ภาคปกติ)  ประจำปีการศึกษา  2561</t>
  </si>
  <si>
    <t>จำนวนนิสิตระดับปริญญาโท (ภาคพิเศษ)  ประจำปีการศึกษา  2561</t>
  </si>
  <si>
    <t>จำนวนนิสิตระดับปริญญาเอก (ภาคปกติ)  ประจำปีการศึกษา  2561</t>
  </si>
  <si>
    <t>จำนวนนิสิตระดับปริญญาเอก (ภาคพิเศษ) ประจำปีการศึกษา  2561</t>
  </si>
  <si>
    <t>จำนวนนิสิตระดับประกาศนียบัตรบัณฑิต (ภาคพิเศษ)  ประจำปีการศึกษา  2561</t>
  </si>
  <si>
    <t>อื่นๆ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</si>
  <si>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</si>
  <si>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</si>
  <si>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</si>
  <si>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</si>
  <si>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ประจำปี พ.ศ. 2561</t>
  </si>
  <si>
    <t>ภาคเรียนที่ 1/60</t>
  </si>
  <si>
    <t>ภาคเรียนที่ 2/60</t>
  </si>
  <si>
    <t>ภาคเรียนฤดูร้อน/60</t>
  </si>
  <si>
    <t>อันดับ 1</t>
  </si>
  <si>
    <t>อันดับ 2</t>
  </si>
  <si>
    <t>ช.</t>
  </si>
  <si>
    <t>ญ.</t>
  </si>
  <si>
    <t>การศึกษาบัณฑิต</t>
  </si>
  <si>
    <t>ศิลปะการออกแบบ</t>
  </si>
  <si>
    <t>การจัดการธุรกิจการค้าสมัยใหม่</t>
  </si>
  <si>
    <t>เทคโนโลยีการเกษตรและการพัฒนาชุมชน</t>
  </si>
  <si>
    <t>นิเทศศาสตรบัณฑิต</t>
  </si>
  <si>
    <t>นิเทศศาสตร์</t>
  </si>
  <si>
    <t>จำนวนผู้สำเร็จการศึกษา ระดับบัณฑิตศึกษา  ที่จะเข้ารับพระราชทานปริญญาบัตร</t>
  </si>
  <si>
    <t>วิทยาศาสตรศึกษา</t>
  </si>
  <si>
    <t>ภูมิสารสนเทศเพื่อการจัดการเชิงพื้นที่</t>
  </si>
  <si>
    <t>วัฒนธรรมศึกษา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</si>
  <si>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</si>
  <si>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</si>
  <si>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</si>
  <si>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</si>
  <si>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จำนวนนิสิตเข้าใหม่  ระดับปริญญาตรี  ชั้นปีที่  1 ประจำปีการศึกษา 2561</t>
  </si>
  <si>
    <t>จำนวนนิสิตเข้าใหม่ ระดับปริญญาตรี ชั้นปีที่ 1 ปีการศึกษา 2561</t>
  </si>
  <si>
    <t>วท.บ. คณิตศาสตร์</t>
  </si>
  <si>
    <t>วท.บ. เคมี</t>
  </si>
  <si>
    <t>วท.บ. เคมีอุตสาหกรรม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</si>
  <si>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</si>
  <si>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</si>
  <si>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</si>
  <si>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</si>
  <si>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</si>
  <si>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</si>
  <si>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</si>
  <si>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สถิติประยุกต์</t>
  </si>
  <si>
    <t>วท.บ. เกษตรศาสตร์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</si>
  <si>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</si>
  <si>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</si>
  <si>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</si>
  <si>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</si>
  <si>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</si>
  <si>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</si>
  <si>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</si>
  <si>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</si>
  <si>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</si>
  <si>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</si>
  <si>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</si>
  <si>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</si>
  <si>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</si>
  <si>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>จำนวนนิสิตเข้าใหม่ ระดับปริญญาตรี ชั้นปีที่  1 ประจำปีการศึกษา 2561</t>
  </si>
  <si>
    <t>วิทยาเขตพัทลุง (ต่อ)</t>
  </si>
  <si>
    <t>จำนวนนิสิตระดับบัณฑิตศึกษา ชั้นปีที่  1  ประจำปีการศึกษา 2561</t>
  </si>
  <si>
    <t>ระดับปริญญาโท</t>
  </si>
  <si>
    <t>10/10</t>
  </si>
  <si>
    <t>15/15</t>
  </si>
  <si>
    <t>20/0</t>
  </si>
  <si>
    <t>14/0</t>
  </si>
  <si>
    <t>ส.ม. สาธารณสุขศาสตรมหาบัณฑิต</t>
  </si>
  <si>
    <t>0/20</t>
  </si>
  <si>
    <t xml:space="preserve">รวมระดับปริญญาโท </t>
  </si>
  <si>
    <t>89/65</t>
  </si>
  <si>
    <t>ระดับปริญญาเอก</t>
  </si>
  <si>
    <t>ปร.ด. เทคโนโลยีชีวภาพ</t>
  </si>
  <si>
    <t>10</t>
  </si>
  <si>
    <t>ปร.ด. วิศวกรรมพลังงาน</t>
  </si>
  <si>
    <t xml:space="preserve">รวมระดับปริญญาเอก </t>
  </si>
  <si>
    <t>109/45</t>
  </si>
  <si>
    <r>
      <rPr>
        <b/>
        <sz val="12"/>
        <rFont val="TH SarabunPSK"/>
        <family val="2"/>
      </rPr>
      <t>หมายเหตุ  :</t>
    </r>
    <r>
      <rPr>
        <sz val="12"/>
        <rFont val="TH SarabunPSK"/>
        <family val="2"/>
      </rPr>
      <t xml:space="preserve"> *  บัณฑิตของ U-MDC</t>
    </r>
  </si>
  <si>
    <t>หมายเหตุ  :  **หลักสูตรประกาศนียบัตรบัณฑิต  ไม่เข้ารับพระราชทานปริญญาบัตร</t>
  </si>
  <si>
    <t xml:space="preserve">                 * บัณฑิตของ U-MDC</t>
  </si>
  <si>
    <t>สถิติจำนวนนิสิตมหาวิทยาลัยทักษิณ  ประจำปีการศึกษา 2561</t>
  </si>
  <si>
    <t>จำนวนนิสิตระดับปริญญาตรี ประจำปีการศึกษา 2561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</si>
  <si>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</si>
  <si>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</si>
  <si>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</si>
  <si>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</si>
  <si>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</si>
  <si>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เทคโนโลยีและการจัดการพลังงาน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</si>
  <si>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</si>
  <si>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</si>
  <si>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</si>
  <si>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วิทยาศาสตร์การเพาะเลี้ยงสัตว์น้ำ</t>
  </si>
  <si>
    <t>-  วท.บ. วิทยาศาสตร์การประมงและทรัยพากรทางน้ำ</t>
  </si>
  <si>
    <t>-  วท.บ. วิทยาศาสตร์สิ่งแวดล้อม</t>
  </si>
  <si>
    <t>-  วท.บ. สถิติ</t>
  </si>
  <si>
    <t>-  วท.บ. สถิติประยุกต์*</t>
  </si>
  <si>
    <t>* หลักสูตรปรับปรุง พ.ศ. 2561 ปรับเปลี่ยนชื่อมาจากสาขาวิชาสถิติ</t>
  </si>
  <si>
    <t>-  วท.บ. เกษตรศาสตร์</t>
  </si>
  <si>
    <t>-  วท.บ. เทคโนโลยีการเกษตรและการพัฒนาชุมชน</t>
  </si>
  <si>
    <t>-  วท.บ. พืชศาสตร์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</si>
  <si>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</si>
  <si>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</si>
  <si>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</si>
  <si>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สาธารณสุขศาสตร์</t>
  </si>
  <si>
    <t>-  วท.บ. สุขศาสตร์อุตสาหกรรมและความปลอดภัย</t>
  </si>
  <si>
    <t>-  วท.บ. อาชีวอนามัยและความปลอดภัย</t>
  </si>
  <si>
    <t>-  ส.บ. สาธารณสุขชุมชน</t>
  </si>
  <si>
    <t>จำนวนนิสิตระดับปริญญาตรี  ประจำปีการศึกษา 2561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</si>
  <si>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</si>
  <si>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</si>
  <si>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</si>
  <si>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</si>
  <si>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-  พย.บ. พยาบาลศาสตรบัณฑิต*</t>
  </si>
  <si>
    <t>คณะอุตสาหกรรมเกษตรและชีวภาพ (ภาคปกติ หลักสูตร 4 ปี)</t>
  </si>
  <si>
    <t>-  วท.บ. วิทยาศาสตร์และเทคโนโลยีอาหาร**</t>
  </si>
  <si>
    <t>* หลักสูตรโอนย้ายจากคณะเทคโนโลยีและการพัฒนาชุมชน</t>
  </si>
  <si>
    <t>จำนวนนิสิตระดับปริญญาโท  (ภาคปกติ)  ประจำปีการศึกษา 2561</t>
  </si>
  <si>
    <t>-  วท.ม. การจัดการทรัพยากรการเกษตรอย่างยั่งยืน</t>
  </si>
  <si>
    <t>-  วท.ม. การจัดการระบบสุขภาพ</t>
  </si>
  <si>
    <t>-  วท.ม. คณิตศาสตร์และคณิตศาสตรศึกษา</t>
  </si>
  <si>
    <t>-  วท.ม. เคมีประยุกต์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</si>
  <si>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</si>
  <si>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</si>
  <si>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</si>
  <si>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วท.ม. ฟิสิกส์</t>
  </si>
  <si>
    <t>-  วท.ม. วิทยาศาสตรศึกษา</t>
  </si>
  <si>
    <t>-  วศ.ม. วิศวกรรมพลังงาน</t>
  </si>
  <si>
    <t>จำนวนนิสิตระดับปริญญาโท  (ภาคพิเศษ)  ประจำปีการศึกษา 2561</t>
  </si>
  <si>
    <t>สาขาวิชา/หลักสูตร</t>
  </si>
  <si>
    <t>-  วท.ม. เคมี</t>
  </si>
  <si>
    <t>-  ส.ม. สาธารณสุขศาสตรมหาบัณฑิต</t>
  </si>
  <si>
    <t>จำนวนนิสิตระดับปริญญาเอก  (ภาคปกติ)  ประจำปีการศึกษา 2561</t>
  </si>
  <si>
    <t>-  ปร.ด. เทคโนโลยีชีวภาพ</t>
  </si>
  <si>
    <t>-  ปร.ด. วิศวกรรมพลังงาน</t>
  </si>
  <si>
    <t>- รป.บ. การจัดการ</t>
  </si>
  <si>
    <t>วิทยาลัยการจัดการเพื่อการพัฒนา (ภาคสมทบ หลักสูตรเทียบ 4 ปี)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</si>
  <si>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</si>
  <si>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</si>
  <si>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</si>
  <si>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ข้อมูล ณ วันที่ 12 กันยายน  2561</t>
  </si>
  <si>
    <t>จำนวนนิสิตใหม่  ประจำปีการศึกษา 2561</t>
  </si>
  <si>
    <t>จำนวนผู้สำเร็จการศึกษาที่จะเข้ารับพระราชทานปริญญาบัตร ประจำปีพุทธศักราช 2561</t>
  </si>
  <si>
    <t>จำนวนนิสิตระดับปริญญาตรี และระดับบัณฑิตศึกษา ประจำปีการศึกษา 2561</t>
  </si>
  <si>
    <t>วิทยาลัยการจัดการเพื่อการพัฒนา (ภาคปกติ หลักสูตร 4 ปี)</t>
  </si>
  <si>
    <t>วิทยาลัยการจัดการเพื่อการพัฒนา (ภาคสมทบ หลักสูตร 4 ปี)</t>
  </si>
  <si>
    <t>สถิตินิสิตมหาวิทยาลัยทักษิณ  ประจำปีการศึกษา 2561  โดยภาพรวม</t>
  </si>
  <si>
    <t>สถิตินิสิตมหาวิทยาลัยทักษิณ ประจำปีการศึกษา 2561  จำแนกตามพื้นที่จัดการศึกษา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</si>
</sst>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6"/>
      <name val="Cordia New"/>
      <family val="0"/>
    </font>
    <font>
      <sz val="11"/>
      <color indexed="8"/>
      <name val="Calibri"/>
      <family val="2"/>
    </font>
    <font>
      <sz val="8"/>
      <name val="Cordia New"/>
      <family val="0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i/>
      <sz val="12"/>
      <name val="TH SarabunPSK"/>
      <family val="2"/>
    </font>
    <font>
      <b/>
      <u val="single"/>
      <sz val="13"/>
      <name val="TH SarabunPSK"/>
      <family val="2"/>
    </font>
    <font>
      <i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color indexed="9"/>
      <name val="TH SarabunPSK"/>
      <family val="2"/>
    </font>
    <font>
      <b/>
      <sz val="12"/>
      <color indexed="9"/>
      <name val="TH SarabunPSK"/>
      <family val="2"/>
    </font>
    <font>
      <b/>
      <sz val="14"/>
      <color indexed="8"/>
      <name val="TH SarabunPSK"/>
      <family val="2"/>
    </font>
    <font>
      <b/>
      <sz val="12"/>
      <color indexed="10"/>
      <name val="TH SarabunPSK"/>
      <family val="2"/>
    </font>
    <font>
      <sz val="18"/>
      <name val="TH SarabunPSK"/>
      <family val="2"/>
    </font>
    <font>
      <sz val="10"/>
      <color indexed="8"/>
      <name val="Tahoma"/>
      <family val="2"/>
    </font>
    <font>
      <b/>
      <sz val="20"/>
      <color indexed="9"/>
      <name val="Tahoma"/>
      <family val="2"/>
    </font>
    <font>
      <sz val="14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32"/>
      <color indexed="56"/>
      <name val="Tahoma"/>
      <family val="2"/>
    </font>
    <font>
      <b/>
      <sz val="35"/>
      <color indexed="56"/>
      <name val="Tahoma"/>
      <family val="2"/>
    </font>
    <font>
      <b/>
      <sz val="5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/>
    </border>
    <border>
      <left style="thin"/>
      <right style="double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hair"/>
      <bottom/>
    </border>
    <border>
      <left style="double"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thin"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 style="medium"/>
      <top style="double"/>
      <bottom/>
    </border>
    <border>
      <left style="double"/>
      <right style="hair"/>
      <top/>
      <bottom/>
    </border>
    <border>
      <left style="double"/>
      <right style="hair"/>
      <top/>
      <bottom style="hair"/>
    </border>
    <border>
      <left style="thin"/>
      <right style="double"/>
      <top/>
      <bottom style="thin"/>
    </border>
    <border>
      <left style="double"/>
      <right style="hair"/>
      <top/>
      <bottom style="thin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 style="thin"/>
      <right style="double"/>
      <top style="double"/>
      <bottom/>
    </border>
    <border>
      <left style="hair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hair"/>
      <bottom style="thin"/>
    </border>
    <border>
      <left style="hair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thin"/>
      <right style="medium"/>
      <top style="double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thin"/>
      <bottom style="double"/>
    </border>
    <border>
      <left style="hair"/>
      <right/>
      <top style="double"/>
      <bottom/>
    </border>
    <border>
      <left style="hair"/>
      <right style="thin"/>
      <top style="double"/>
      <bottom/>
    </border>
    <border>
      <left/>
      <right style="thin"/>
      <top style="double"/>
      <bottom/>
    </border>
    <border>
      <left style="hair"/>
      <right/>
      <top style="hair"/>
      <bottom/>
    </border>
    <border>
      <left/>
      <right style="thin"/>
      <top style="thin"/>
      <bottom style="double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double"/>
      <top style="double"/>
      <bottom style="double"/>
    </border>
    <border>
      <left/>
      <right style="hair"/>
      <top style="double"/>
      <bottom style="double"/>
    </border>
    <border>
      <left style="hair"/>
      <right/>
      <top style="double"/>
      <bottom style="double"/>
    </border>
    <border>
      <left style="medium"/>
      <right style="thin"/>
      <top style="double"/>
      <bottom/>
    </border>
    <border>
      <left style="hair"/>
      <right/>
      <top/>
      <bottom/>
    </border>
    <border>
      <left style="thin"/>
      <right style="double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double"/>
      <right style="medium"/>
      <top style="medium"/>
      <bottom/>
    </border>
    <border>
      <left/>
      <right style="double"/>
      <top style="thin"/>
      <bottom style="medium"/>
    </border>
    <border>
      <left style="double"/>
      <right style="medium"/>
      <top/>
      <bottom style="medium"/>
    </border>
    <border>
      <left/>
      <right style="double"/>
      <top/>
      <bottom/>
    </border>
    <border>
      <left style="double"/>
      <right style="medium"/>
      <top/>
      <bottom/>
    </border>
    <border>
      <left style="hair"/>
      <right style="double"/>
      <top/>
      <bottom/>
    </border>
    <border>
      <left style="hair"/>
      <right style="double"/>
      <top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ashed"/>
      <bottom/>
    </border>
    <border>
      <left/>
      <right style="thin"/>
      <top style="dashed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double"/>
      <bottom style="double"/>
    </border>
    <border>
      <left/>
      <right style="thin"/>
      <top/>
      <bottom style="double"/>
    </border>
    <border>
      <left/>
      <right style="double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Alignment="0" applyProtection="0"/>
    <xf numFmtId="0" fontId="40" fillId="0" borderId="3" applyNumberFormat="0" applyFill="0" applyAlignment="0" applyProtection="0"/>
    <xf numFmtId="0" fontId="44" fillId="6" borderId="0" applyNumberFormat="0" applyBorder="0" applyAlignment="0" applyProtection="0"/>
    <xf numFmtId="0" fontId="14" fillId="0" borderId="0">
      <alignment/>
      <protection/>
    </xf>
    <xf numFmtId="0" fontId="45" fillId="7" borderId="1" applyNumberFormat="0" applyAlignment="0" applyProtection="0"/>
    <xf numFmtId="0" fontId="46" fillId="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9" fillId="11" borderId="5" applyNumberFormat="0" applyAlignment="0" applyProtection="0"/>
    <xf numFmtId="0" fontId="0" fillId="4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6" fillId="0" borderId="3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1" fontId="10" fillId="0" borderId="41" xfId="0" applyNumberFormat="1" applyFont="1" applyBorder="1" applyAlignment="1">
      <alignment horizontal="center" vertical="center"/>
    </xf>
    <xf numFmtId="41" fontId="10" fillId="0" borderId="4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/>
    </xf>
    <xf numFmtId="41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3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1" fontId="3" fillId="0" borderId="39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1" fontId="3" fillId="0" borderId="59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3" fillId="0" borderId="3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1" fontId="25" fillId="0" borderId="11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left" vertical="center"/>
    </xf>
    <xf numFmtId="49" fontId="6" fillId="0" borderId="70" xfId="0" applyNumberFormat="1" applyFont="1" applyBorder="1" applyAlignment="1">
      <alignment vertical="center"/>
    </xf>
    <xf numFmtId="49" fontId="3" fillId="0" borderId="71" xfId="0" applyNumberFormat="1" applyFont="1" applyBorder="1" applyAlignment="1">
      <alignment vertical="center"/>
    </xf>
    <xf numFmtId="49" fontId="3" fillId="0" borderId="72" xfId="0" applyNumberFormat="1" applyFont="1" applyBorder="1" applyAlignment="1">
      <alignment vertical="center"/>
    </xf>
    <xf numFmtId="49" fontId="6" fillId="0" borderId="73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1" fontId="6" fillId="0" borderId="74" xfId="0" applyNumberFormat="1" applyFont="1" applyBorder="1" applyAlignment="1">
      <alignment horizontal="center" vertical="center"/>
    </xf>
    <xf numFmtId="41" fontId="6" fillId="0" borderId="66" xfId="0" applyNumberFormat="1" applyFont="1" applyBorder="1" applyAlignment="1">
      <alignment horizontal="center" vertical="center"/>
    </xf>
    <xf numFmtId="41" fontId="6" fillId="0" borderId="67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4" fillId="4" borderId="6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vertical="center"/>
    </xf>
    <xf numFmtId="49" fontId="6" fillId="4" borderId="73" xfId="0" applyNumberFormat="1" applyFont="1" applyFill="1" applyBorder="1" applyAlignment="1">
      <alignment horizontal="center" vertical="center"/>
    </xf>
    <xf numFmtId="49" fontId="6" fillId="4" borderId="74" xfId="0" applyNumberFormat="1" applyFont="1" applyFill="1" applyBorder="1" applyAlignment="1">
      <alignment horizontal="center" vertical="center"/>
    </xf>
    <xf numFmtId="41" fontId="6" fillId="4" borderId="65" xfId="0" applyNumberFormat="1" applyFont="1" applyFill="1" applyBorder="1" applyAlignment="1">
      <alignment horizontal="center" vertical="center"/>
    </xf>
    <xf numFmtId="41" fontId="6" fillId="4" borderId="75" xfId="0" applyNumberFormat="1" applyFont="1" applyFill="1" applyBorder="1" applyAlignment="1">
      <alignment horizontal="center" vertical="center"/>
    </xf>
    <xf numFmtId="41" fontId="6" fillId="4" borderId="67" xfId="0" applyNumberFormat="1" applyFont="1" applyFill="1" applyBorder="1" applyAlignment="1">
      <alignment horizontal="center" vertical="center"/>
    </xf>
    <xf numFmtId="41" fontId="6" fillId="4" borderId="77" xfId="0" applyNumberFormat="1" applyFont="1" applyFill="1" applyBorder="1" applyAlignment="1">
      <alignment horizontal="center" vertical="center"/>
    </xf>
    <xf numFmtId="41" fontId="6" fillId="4" borderId="74" xfId="0" applyNumberFormat="1" applyFont="1" applyFill="1" applyBorder="1" applyAlignment="1">
      <alignment horizontal="center" vertical="center"/>
    </xf>
    <xf numFmtId="41" fontId="6" fillId="4" borderId="78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49" fontId="3" fillId="0" borderId="7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61" xfId="0" applyNumberFormat="1" applyFont="1" applyBorder="1" applyAlignment="1">
      <alignment horizontal="center" vertical="center"/>
    </xf>
    <xf numFmtId="41" fontId="3" fillId="0" borderId="80" xfId="0" applyNumberFormat="1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41" fontId="3" fillId="0" borderId="82" xfId="0" applyNumberFormat="1" applyFont="1" applyBorder="1" applyAlignment="1">
      <alignment horizontal="center" vertical="center"/>
    </xf>
    <xf numFmtId="41" fontId="6" fillId="0" borderId="57" xfId="0" applyNumberFormat="1" applyFont="1" applyBorder="1" applyAlignment="1">
      <alignment horizontal="center" vertical="center"/>
    </xf>
    <xf numFmtId="41" fontId="3" fillId="0" borderId="83" xfId="0" applyNumberFormat="1" applyFont="1" applyBorder="1" applyAlignment="1">
      <alignment horizontal="center" vertical="center"/>
    </xf>
    <xf numFmtId="41" fontId="3" fillId="0" borderId="8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7" fillId="0" borderId="85" xfId="0" applyFont="1" applyBorder="1" applyAlignment="1">
      <alignment horizontal="left" vertical="center"/>
    </xf>
    <xf numFmtId="0" fontId="13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left" vertical="center"/>
    </xf>
    <xf numFmtId="41" fontId="8" fillId="0" borderId="88" xfId="0" applyNumberFormat="1" applyFont="1" applyBorder="1" applyAlignment="1">
      <alignment vertical="center"/>
    </xf>
    <xf numFmtId="41" fontId="10" fillId="0" borderId="89" xfId="0" applyNumberFormat="1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 vertical="center"/>
    </xf>
    <xf numFmtId="41" fontId="10" fillId="0" borderId="90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Continuous" vertical="center"/>
    </xf>
    <xf numFmtId="41" fontId="10" fillId="0" borderId="91" xfId="0" applyNumberFormat="1" applyFont="1" applyBorder="1" applyAlignment="1">
      <alignment horizontal="center" vertical="center"/>
    </xf>
    <xf numFmtId="41" fontId="10" fillId="0" borderId="92" xfId="0" applyNumberFormat="1" applyFont="1" applyBorder="1" applyAlignment="1">
      <alignment horizontal="center" vertical="center"/>
    </xf>
    <xf numFmtId="41" fontId="10" fillId="0" borderId="85" xfId="0" applyNumberFormat="1" applyFont="1" applyBorder="1" applyAlignment="1">
      <alignment horizontal="center" vertical="center"/>
    </xf>
    <xf numFmtId="41" fontId="10" fillId="0" borderId="93" xfId="0" applyNumberFormat="1" applyFont="1" applyBorder="1" applyAlignment="1">
      <alignment horizontal="center" vertical="center"/>
    </xf>
    <xf numFmtId="41" fontId="10" fillId="0" borderId="62" xfId="0" applyNumberFormat="1" applyFont="1" applyBorder="1" applyAlignment="1">
      <alignment horizontal="center" vertical="center"/>
    </xf>
    <xf numFmtId="41" fontId="10" fillId="0" borderId="94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4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53" xfId="0" applyNumberFormat="1" applyFont="1" applyBorder="1" applyAlignment="1">
      <alignment horizontal="center" vertical="center"/>
    </xf>
    <xf numFmtId="41" fontId="26" fillId="0" borderId="84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26" fillId="0" borderId="5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 vertical="center"/>
    </xf>
    <xf numFmtId="41" fontId="26" fillId="0" borderId="89" xfId="0" applyNumberFormat="1" applyFont="1" applyBorder="1" applyAlignment="1">
      <alignment horizontal="center" vertical="center"/>
    </xf>
    <xf numFmtId="41" fontId="26" fillId="0" borderId="90" xfId="0" applyNumberFormat="1" applyFont="1" applyBorder="1" applyAlignment="1">
      <alignment horizontal="center" vertical="center"/>
    </xf>
    <xf numFmtId="41" fontId="8" fillId="0" borderId="95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96" xfId="0" applyNumberFormat="1" applyFont="1" applyBorder="1" applyAlignment="1">
      <alignment horizontal="center" vertical="center"/>
    </xf>
    <xf numFmtId="41" fontId="10" fillId="0" borderId="40" xfId="0" applyNumberFormat="1" applyFont="1" applyBorder="1" applyAlignment="1">
      <alignment vertical="center"/>
    </xf>
    <xf numFmtId="41" fontId="10" fillId="0" borderId="97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1" fontId="26" fillId="0" borderId="28" xfId="0" applyNumberFormat="1" applyFont="1" applyBorder="1" applyAlignment="1">
      <alignment horizontal="center" vertical="center"/>
    </xf>
    <xf numFmtId="41" fontId="8" fillId="0" borderId="97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8" fillId="0" borderId="98" xfId="0" applyNumberFormat="1" applyFont="1" applyBorder="1" applyAlignment="1">
      <alignment vertical="center"/>
    </xf>
    <xf numFmtId="41" fontId="8" fillId="0" borderId="99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100" xfId="0" applyNumberFormat="1" applyFont="1" applyBorder="1" applyAlignment="1">
      <alignment horizontal="center" vertical="center"/>
    </xf>
    <xf numFmtId="41" fontId="8" fillId="0" borderId="9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center" vertical="center"/>
    </xf>
    <xf numFmtId="41" fontId="26" fillId="0" borderId="101" xfId="0" applyNumberFormat="1" applyFont="1" applyBorder="1" applyAlignment="1">
      <alignment horizontal="center" vertical="center"/>
    </xf>
    <xf numFmtId="41" fontId="10" fillId="0" borderId="102" xfId="0" applyNumberFormat="1" applyFont="1" applyBorder="1" applyAlignment="1">
      <alignment horizontal="center" vertical="center"/>
    </xf>
    <xf numFmtId="41" fontId="26" fillId="0" borderId="103" xfId="0" applyNumberFormat="1" applyFont="1" applyBorder="1" applyAlignment="1">
      <alignment horizontal="center" vertical="center"/>
    </xf>
    <xf numFmtId="41" fontId="8" fillId="0" borderId="104" xfId="0" applyNumberFormat="1" applyFont="1" applyBorder="1" applyAlignment="1">
      <alignment horizontal="center" vertical="center"/>
    </xf>
    <xf numFmtId="41" fontId="8" fillId="0" borderId="102" xfId="0" applyNumberFormat="1" applyFont="1" applyBorder="1" applyAlignment="1">
      <alignment horizontal="center" vertical="center"/>
    </xf>
    <xf numFmtId="41" fontId="8" fillId="0" borderId="93" xfId="0" applyNumberFormat="1" applyFont="1" applyBorder="1" applyAlignment="1">
      <alignment horizontal="center" vertical="center"/>
    </xf>
    <xf numFmtId="41" fontId="8" fillId="0" borderId="92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1" fontId="10" fillId="0" borderId="105" xfId="0" applyNumberFormat="1" applyFont="1" applyBorder="1" applyAlignment="1">
      <alignment vertical="center"/>
    </xf>
    <xf numFmtId="41" fontId="8" fillId="0" borderId="103" xfId="0" applyNumberFormat="1" applyFont="1" applyBorder="1" applyAlignment="1">
      <alignment horizontal="center" vertical="center"/>
    </xf>
    <xf numFmtId="41" fontId="8" fillId="0" borderId="101" xfId="0" applyNumberFormat="1" applyFont="1" applyBorder="1" applyAlignment="1">
      <alignment horizontal="center" vertical="center"/>
    </xf>
    <xf numFmtId="41" fontId="8" fillId="0" borderId="55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8" fillId="0" borderId="49" xfId="0" applyNumberFormat="1" applyFont="1" applyBorder="1" applyAlignment="1">
      <alignment/>
    </xf>
    <xf numFmtId="41" fontId="10" fillId="0" borderId="28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left" vertical="center"/>
    </xf>
    <xf numFmtId="41" fontId="8" fillId="0" borderId="85" xfId="0" applyNumberFormat="1" applyFont="1" applyBorder="1" applyAlignment="1">
      <alignment horizontal="center" vertical="center"/>
    </xf>
    <xf numFmtId="41" fontId="8" fillId="0" borderId="106" xfId="0" applyNumberFormat="1" applyFont="1" applyBorder="1" applyAlignment="1">
      <alignment/>
    </xf>
    <xf numFmtId="41" fontId="26" fillId="0" borderId="62" xfId="0" applyNumberFormat="1" applyFont="1" applyBorder="1" applyAlignment="1">
      <alignment horizontal="center" vertical="center"/>
    </xf>
    <xf numFmtId="41" fontId="8" fillId="0" borderId="106" xfId="0" applyNumberFormat="1" applyFont="1" applyBorder="1" applyAlignment="1">
      <alignment horizontal="center" vertical="center"/>
    </xf>
    <xf numFmtId="41" fontId="8" fillId="0" borderId="107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vertical="center"/>
    </xf>
    <xf numFmtId="41" fontId="10" fillId="0" borderId="40" xfId="0" applyNumberFormat="1" applyFont="1" applyBorder="1" applyAlignment="1">
      <alignment/>
    </xf>
    <xf numFmtId="41" fontId="8" fillId="0" borderId="102" xfId="0" applyNumberFormat="1" applyFont="1" applyBorder="1" applyAlignment="1">
      <alignment/>
    </xf>
    <xf numFmtId="41" fontId="8" fillId="0" borderId="97" xfId="0" applyNumberFormat="1" applyFont="1" applyBorder="1" applyAlignment="1">
      <alignment/>
    </xf>
    <xf numFmtId="41" fontId="8" fillId="0" borderId="103" xfId="0" applyNumberFormat="1" applyFont="1" applyBorder="1" applyAlignment="1">
      <alignment/>
    </xf>
    <xf numFmtId="41" fontId="8" fillId="0" borderId="31" xfId="0" applyNumberFormat="1" applyFont="1" applyBorder="1" applyAlignment="1">
      <alignment/>
    </xf>
    <xf numFmtId="41" fontId="8" fillId="0" borderId="107" xfId="0" applyNumberFormat="1" applyFont="1" applyBorder="1" applyAlignment="1">
      <alignment/>
    </xf>
    <xf numFmtId="41" fontId="26" fillId="0" borderId="85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/>
    </xf>
    <xf numFmtId="41" fontId="10" fillId="0" borderId="49" xfId="0" applyNumberFormat="1" applyFont="1" applyBorder="1" applyAlignment="1">
      <alignment horizontal="center" vertical="center"/>
    </xf>
    <xf numFmtId="41" fontId="26" fillId="0" borderId="95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41" fontId="8" fillId="0" borderId="100" xfId="0" applyNumberFormat="1" applyFont="1" applyBorder="1" applyAlignment="1">
      <alignment horizontal="center" vertical="center"/>
    </xf>
    <xf numFmtId="41" fontId="10" fillId="0" borderId="108" xfId="0" applyNumberFormat="1" applyFont="1" applyBorder="1" applyAlignment="1">
      <alignment horizontal="center" vertical="center"/>
    </xf>
    <xf numFmtId="41" fontId="10" fillId="0" borderId="109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centerContinuous"/>
    </xf>
    <xf numFmtId="41" fontId="10" fillId="0" borderId="86" xfId="0" applyNumberFormat="1" applyFont="1" applyBorder="1" applyAlignment="1">
      <alignment horizontal="center"/>
    </xf>
    <xf numFmtId="41" fontId="10" fillId="0" borderId="89" xfId="0" applyNumberFormat="1" applyFont="1" applyBorder="1" applyAlignment="1">
      <alignment horizontal="center"/>
    </xf>
    <xf numFmtId="41" fontId="10" fillId="0" borderId="90" xfId="0" applyNumberFormat="1" applyFont="1" applyBorder="1" applyAlignment="1">
      <alignment horizontal="center"/>
    </xf>
    <xf numFmtId="41" fontId="10" fillId="0" borderId="39" xfId="0" applyNumberFormat="1" applyFont="1" applyBorder="1" applyAlignment="1">
      <alignment horizontal="centerContinuous"/>
    </xf>
    <xf numFmtId="41" fontId="10" fillId="0" borderId="93" xfId="0" applyNumberFormat="1" applyFont="1" applyBorder="1" applyAlignment="1">
      <alignment horizontal="center"/>
    </xf>
    <xf numFmtId="41" fontId="10" fillId="0" borderId="92" xfId="0" applyNumberFormat="1" applyFont="1" applyBorder="1" applyAlignment="1">
      <alignment horizontal="center"/>
    </xf>
    <xf numFmtId="41" fontId="10" fillId="0" borderId="91" xfId="0" applyNumberFormat="1" applyFont="1" applyBorder="1" applyAlignment="1">
      <alignment horizontal="center"/>
    </xf>
    <xf numFmtId="41" fontId="10" fillId="0" borderId="85" xfId="0" applyNumberFormat="1" applyFont="1" applyBorder="1" applyAlignment="1">
      <alignment horizontal="center"/>
    </xf>
    <xf numFmtId="41" fontId="10" fillId="0" borderId="62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/>
    </xf>
    <xf numFmtId="41" fontId="8" fillId="0" borderId="32" xfId="0" applyNumberFormat="1" applyFont="1" applyBorder="1" applyAlignment="1">
      <alignment horizontal="center"/>
    </xf>
    <xf numFmtId="41" fontId="8" fillId="0" borderId="49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26" fillId="0" borderId="38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/>
    </xf>
    <xf numFmtId="41" fontId="10" fillId="0" borderId="94" xfId="0" applyNumberFormat="1" applyFont="1" applyBorder="1" applyAlignment="1">
      <alignment horizontal="center"/>
    </xf>
    <xf numFmtId="41" fontId="10" fillId="0" borderId="40" xfId="0" applyNumberFormat="1" applyFont="1" applyBorder="1" applyAlignment="1">
      <alignment horizontal="left"/>
    </xf>
    <xf numFmtId="41" fontId="10" fillId="0" borderId="32" xfId="0" applyNumberFormat="1" applyFont="1" applyBorder="1" applyAlignment="1">
      <alignment horizontal="center"/>
    </xf>
    <xf numFmtId="41" fontId="10" fillId="0" borderId="49" xfId="0" applyNumberFormat="1" applyFont="1" applyBorder="1" applyAlignment="1">
      <alignment horizontal="center"/>
    </xf>
    <xf numFmtId="41" fontId="10" fillId="0" borderId="95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41" fontId="10" fillId="0" borderId="28" xfId="0" applyNumberFormat="1" applyFont="1" applyBorder="1" applyAlignment="1">
      <alignment horizontal="center"/>
    </xf>
    <xf numFmtId="41" fontId="26" fillId="0" borderId="28" xfId="0" applyNumberFormat="1" applyFont="1" applyBorder="1" applyAlignment="1">
      <alignment horizontal="center"/>
    </xf>
    <xf numFmtId="41" fontId="26" fillId="0" borderId="0" xfId="0" applyNumberFormat="1" applyFont="1" applyBorder="1" applyAlignment="1">
      <alignment horizontal="center"/>
    </xf>
    <xf numFmtId="41" fontId="10" fillId="0" borderId="14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left"/>
    </xf>
    <xf numFmtId="41" fontId="28" fillId="0" borderId="0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28" fillId="0" borderId="28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 vertical="center"/>
    </xf>
    <xf numFmtId="41" fontId="10" fillId="0" borderId="110" xfId="0" applyNumberFormat="1" applyFont="1" applyBorder="1" applyAlignment="1">
      <alignment horizontal="center" vertical="center"/>
    </xf>
    <xf numFmtId="41" fontId="10" fillId="0" borderId="111" xfId="0" applyNumberFormat="1" applyFont="1" applyBorder="1" applyAlignment="1">
      <alignment horizontal="center" vertical="center"/>
    </xf>
    <xf numFmtId="41" fontId="10" fillId="0" borderId="112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/>
    </xf>
    <xf numFmtId="41" fontId="10" fillId="0" borderId="113" xfId="0" applyNumberFormat="1" applyFont="1" applyBorder="1" applyAlignment="1">
      <alignment horizontal="center"/>
    </xf>
    <xf numFmtId="41" fontId="10" fillId="0" borderId="74" xfId="0" applyNumberFormat="1" applyFont="1" applyBorder="1" applyAlignment="1">
      <alignment horizontal="center"/>
    </xf>
    <xf numFmtId="41" fontId="10" fillId="0" borderId="75" xfId="0" applyNumberFormat="1" applyFont="1" applyBorder="1" applyAlignment="1">
      <alignment horizontal="center"/>
    </xf>
    <xf numFmtId="41" fontId="10" fillId="0" borderId="47" xfId="0" applyNumberFormat="1" applyFont="1" applyBorder="1" applyAlignment="1">
      <alignment horizontal="center"/>
    </xf>
    <xf numFmtId="41" fontId="10" fillId="0" borderId="114" xfId="0" applyNumberFormat="1" applyFont="1" applyBorder="1" applyAlignment="1">
      <alignment horizontal="center" vertical="center"/>
    </xf>
    <xf numFmtId="41" fontId="10" fillId="0" borderId="115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/>
    </xf>
    <xf numFmtId="41" fontId="10" fillId="0" borderId="116" xfId="0" applyNumberFormat="1" applyFont="1" applyBorder="1" applyAlignment="1">
      <alignment horizontal="center"/>
    </xf>
    <xf numFmtId="41" fontId="10" fillId="0" borderId="117" xfId="0" applyNumberFormat="1" applyFont="1" applyBorder="1" applyAlignment="1">
      <alignment horizontal="center"/>
    </xf>
    <xf numFmtId="41" fontId="10" fillId="0" borderId="118" xfId="0" applyNumberFormat="1" applyFont="1" applyBorder="1" applyAlignment="1">
      <alignment horizontal="center"/>
    </xf>
    <xf numFmtId="41" fontId="26" fillId="0" borderId="119" xfId="0" applyNumberFormat="1" applyFont="1" applyBorder="1" applyAlignment="1">
      <alignment horizontal="center"/>
    </xf>
    <xf numFmtId="41" fontId="10" fillId="0" borderId="120" xfId="0" applyNumberFormat="1" applyFont="1" applyBorder="1" applyAlignment="1">
      <alignment horizontal="center"/>
    </xf>
    <xf numFmtId="41" fontId="26" fillId="0" borderId="121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8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1" fontId="8" fillId="0" borderId="38" xfId="0" applyNumberFormat="1" applyFont="1" applyBorder="1" applyAlignment="1">
      <alignment horizontal="center"/>
    </xf>
    <xf numFmtId="41" fontId="8" fillId="0" borderId="81" xfId="0" applyNumberFormat="1" applyFont="1" applyBorder="1" applyAlignment="1">
      <alignment horizontal="center"/>
    </xf>
    <xf numFmtId="41" fontId="8" fillId="0" borderId="54" xfId="0" applyNumberFormat="1" applyFont="1" applyBorder="1" applyAlignment="1">
      <alignment horizontal="center"/>
    </xf>
    <xf numFmtId="41" fontId="8" fillId="0" borderId="12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1" xfId="0" applyFont="1" applyBorder="1" applyAlignment="1">
      <alignment horizontal="center"/>
    </xf>
    <xf numFmtId="41" fontId="8" fillId="0" borderId="62" xfId="0" applyNumberFormat="1" applyFont="1" applyBorder="1" applyAlignment="1">
      <alignment horizontal="center"/>
    </xf>
    <xf numFmtId="0" fontId="10" fillId="0" borderId="86" xfId="0" applyFont="1" applyBorder="1" applyAlignment="1">
      <alignment horizontal="center" vertical="center" textRotation="90"/>
    </xf>
    <xf numFmtId="0" fontId="10" fillId="0" borderId="92" xfId="0" applyFont="1" applyBorder="1" applyAlignment="1">
      <alignment horizontal="center" vertical="center" textRotation="90"/>
    </xf>
    <xf numFmtId="0" fontId="10" fillId="0" borderId="85" xfId="0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8" fillId="0" borderId="55" xfId="0" applyNumberFormat="1" applyFont="1" applyBorder="1" applyAlignment="1">
      <alignment horizontal="left" vertical="center"/>
    </xf>
    <xf numFmtId="41" fontId="8" fillId="0" borderId="88" xfId="0" applyNumberFormat="1" applyFont="1" applyBorder="1" applyAlignment="1">
      <alignment horizontal="center" vertical="center"/>
    </xf>
    <xf numFmtId="41" fontId="8" fillId="0" borderId="84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10" fillId="0" borderId="55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left" vertical="center"/>
    </xf>
    <xf numFmtId="41" fontId="8" fillId="0" borderId="58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8" fillId="0" borderId="123" xfId="0" applyNumberFormat="1" applyFont="1" applyBorder="1" applyAlignment="1">
      <alignment horizontal="center" vertical="center"/>
    </xf>
    <xf numFmtId="41" fontId="10" fillId="0" borderId="56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left" vertical="center"/>
    </xf>
    <xf numFmtId="41" fontId="8" fillId="0" borderId="124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125" xfId="0" applyNumberFormat="1" applyFont="1" applyBorder="1" applyAlignment="1">
      <alignment horizontal="center" vertical="center"/>
    </xf>
    <xf numFmtId="41" fontId="8" fillId="0" borderId="82" xfId="0" applyNumberFormat="1" applyFont="1" applyBorder="1" applyAlignment="1">
      <alignment horizontal="center" vertical="center"/>
    </xf>
    <xf numFmtId="49" fontId="10" fillId="0" borderId="108" xfId="0" applyNumberFormat="1" applyFont="1" applyBorder="1" applyAlignment="1">
      <alignment horizontal="center" vertical="center"/>
    </xf>
    <xf numFmtId="41" fontId="10" fillId="0" borderId="126" xfId="0" applyNumberFormat="1" applyFont="1" applyBorder="1" applyAlignment="1">
      <alignment horizontal="center" vertical="center"/>
    </xf>
    <xf numFmtId="41" fontId="10" fillId="0" borderId="127" xfId="0" applyNumberFormat="1" applyFont="1" applyBorder="1" applyAlignment="1">
      <alignment horizontal="center" vertical="center"/>
    </xf>
    <xf numFmtId="41" fontId="10" fillId="0" borderId="128" xfId="0" applyNumberFormat="1" applyFont="1" applyBorder="1" applyAlignment="1">
      <alignment horizontal="center" vertical="center"/>
    </xf>
    <xf numFmtId="41" fontId="10" fillId="0" borderId="12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8" fillId="0" borderId="1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left" vertical="center"/>
    </xf>
    <xf numFmtId="41" fontId="8" fillId="0" borderId="1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8" fillId="0" borderId="88" xfId="0" applyNumberFormat="1" applyFont="1" applyBorder="1" applyAlignment="1">
      <alignment horizontal="center" vertical="center"/>
    </xf>
    <xf numFmtId="41" fontId="8" fillId="0" borderId="134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8" fillId="0" borderId="5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41" fontId="10" fillId="0" borderId="135" xfId="0" applyNumberFormat="1" applyFont="1" applyBorder="1" applyAlignment="1">
      <alignment horizontal="center" vertical="center"/>
    </xf>
    <xf numFmtId="41" fontId="8" fillId="0" borderId="13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8" fillId="0" borderId="130" xfId="0" applyNumberFormat="1" applyFont="1" applyBorder="1" applyAlignment="1">
      <alignment horizontal="center" vertical="center"/>
    </xf>
    <xf numFmtId="41" fontId="8" fillId="0" borderId="137" xfId="0" applyNumberFormat="1" applyFont="1" applyBorder="1" applyAlignment="1">
      <alignment horizontal="center" vertical="center"/>
    </xf>
    <xf numFmtId="41" fontId="8" fillId="0" borderId="138" xfId="0" applyNumberFormat="1" applyFont="1" applyBorder="1" applyAlignment="1">
      <alignment horizontal="center" vertical="center"/>
    </xf>
    <xf numFmtId="41" fontId="8" fillId="0" borderId="139" xfId="0" applyNumberFormat="1" applyFont="1" applyBorder="1" applyAlignment="1">
      <alignment horizontal="center" vertical="center"/>
    </xf>
    <xf numFmtId="41" fontId="8" fillId="0" borderId="140" xfId="0" applyNumberFormat="1" applyFont="1" applyBorder="1" applyAlignment="1">
      <alignment horizontal="center" vertical="center"/>
    </xf>
    <xf numFmtId="41" fontId="8" fillId="0" borderId="131" xfId="0" applyNumberFormat="1" applyFont="1" applyBorder="1" applyAlignment="1">
      <alignment horizontal="center" vertical="center"/>
    </xf>
    <xf numFmtId="1" fontId="8" fillId="0" borderId="124" xfId="0" applyNumberFormat="1" applyFont="1" applyBorder="1" applyAlignment="1">
      <alignment horizontal="center" vertical="center"/>
    </xf>
    <xf numFmtId="41" fontId="8" fillId="0" borderId="141" xfId="0" applyNumberFormat="1" applyFont="1" applyBorder="1" applyAlignment="1">
      <alignment horizontal="center" vertical="center"/>
    </xf>
    <xf numFmtId="41" fontId="10" fillId="0" borderId="142" xfId="0" applyNumberFormat="1" applyFont="1" applyBorder="1" applyAlignment="1">
      <alignment horizontal="center" vertical="center"/>
    </xf>
    <xf numFmtId="41" fontId="8" fillId="0" borderId="143" xfId="0" applyNumberFormat="1" applyFont="1" applyBorder="1" applyAlignment="1">
      <alignment horizontal="center" vertical="center"/>
    </xf>
    <xf numFmtId="41" fontId="10" fillId="0" borderId="144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left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57" xfId="0" applyNumberFormat="1" applyFont="1" applyBorder="1" applyAlignment="1">
      <alignment horizontal="center" vertical="center"/>
    </xf>
    <xf numFmtId="41" fontId="8" fillId="0" borderId="83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41" fontId="8" fillId="0" borderId="80" xfId="0" applyNumberFormat="1" applyFont="1" applyBorder="1" applyAlignment="1">
      <alignment horizontal="center" vertical="center"/>
    </xf>
    <xf numFmtId="0" fontId="10" fillId="18" borderId="145" xfId="0" applyFont="1" applyFill="1" applyBorder="1" applyAlignment="1">
      <alignment horizontal="center" vertical="center"/>
    </xf>
    <xf numFmtId="41" fontId="10" fillId="18" borderId="43" xfId="0" applyNumberFormat="1" applyFont="1" applyFill="1" applyBorder="1" applyAlignment="1">
      <alignment horizontal="center" vertical="center"/>
    </xf>
    <xf numFmtId="41" fontId="10" fillId="18" borderId="146" xfId="0" applyNumberFormat="1" applyFont="1" applyFill="1" applyBorder="1" applyAlignment="1">
      <alignment horizontal="center" vertical="center"/>
    </xf>
    <xf numFmtId="41" fontId="10" fillId="18" borderId="147" xfId="0" applyNumberFormat="1" applyFont="1" applyFill="1" applyBorder="1" applyAlignment="1">
      <alignment horizontal="center" vertical="center"/>
    </xf>
    <xf numFmtId="41" fontId="10" fillId="18" borderId="148" xfId="0" applyNumberFormat="1" applyFont="1" applyFill="1" applyBorder="1" applyAlignment="1">
      <alignment horizontal="center" vertical="center"/>
    </xf>
    <xf numFmtId="41" fontId="10" fillId="18" borderId="149" xfId="0" applyNumberFormat="1" applyFont="1" applyFill="1" applyBorder="1" applyAlignment="1">
      <alignment horizontal="center" vertical="center"/>
    </xf>
    <xf numFmtId="41" fontId="10" fillId="18" borderId="150" xfId="0" applyNumberFormat="1" applyFont="1" applyFill="1" applyBorder="1" applyAlignment="1">
      <alignment horizontal="center" vertical="center"/>
    </xf>
    <xf numFmtId="41" fontId="10" fillId="18" borderId="151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41" fontId="8" fillId="0" borderId="50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51" xfId="0" applyNumberFormat="1" applyFont="1" applyBorder="1" applyAlignment="1">
      <alignment horizontal="right" vertical="center"/>
    </xf>
    <xf numFmtId="41" fontId="10" fillId="0" borderId="21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10" fillId="0" borderId="56" xfId="0" applyNumberFormat="1" applyFont="1" applyBorder="1" applyAlignment="1">
      <alignment horizontal="right" vertical="center"/>
    </xf>
    <xf numFmtId="0" fontId="8" fillId="0" borderId="72" xfId="0" applyFont="1" applyBorder="1" applyAlignment="1">
      <alignment horizontal="center" vertical="center"/>
    </xf>
    <xf numFmtId="0" fontId="10" fillId="0" borderId="126" xfId="0" applyFont="1" applyBorder="1" applyAlignment="1">
      <alignment horizontal="right" vertical="center"/>
    </xf>
    <xf numFmtId="0" fontId="10" fillId="0" borderId="110" xfId="0" applyFont="1" applyBorder="1" applyAlignment="1">
      <alignment horizontal="right" vertical="center"/>
    </xf>
    <xf numFmtId="41" fontId="10" fillId="0" borderId="127" xfId="0" applyNumberFormat="1" applyFont="1" applyBorder="1" applyAlignment="1">
      <alignment horizontal="right" vertical="center"/>
    </xf>
    <xf numFmtId="0" fontId="10" fillId="0" borderId="112" xfId="0" applyFont="1" applyBorder="1" applyAlignment="1">
      <alignment horizontal="right" vertical="center"/>
    </xf>
    <xf numFmtId="0" fontId="10" fillId="0" borderId="128" xfId="0" applyFont="1" applyBorder="1" applyAlignment="1">
      <alignment horizontal="right" vertical="center"/>
    </xf>
    <xf numFmtId="0" fontId="10" fillId="0" borderId="152" xfId="0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125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 vertical="center"/>
    </xf>
    <xf numFmtId="41" fontId="10" fillId="0" borderId="153" xfId="0" applyNumberFormat="1" applyFont="1" applyBorder="1" applyAlignment="1">
      <alignment horizontal="right" vertical="center"/>
    </xf>
    <xf numFmtId="41" fontId="10" fillId="0" borderId="126" xfId="0" applyNumberFormat="1" applyFont="1" applyBorder="1" applyAlignment="1">
      <alignment horizontal="right" vertical="center"/>
    </xf>
    <xf numFmtId="41" fontId="10" fillId="0" borderId="110" xfId="0" applyNumberFormat="1" applyFont="1" applyBorder="1" applyAlignment="1">
      <alignment horizontal="right" vertical="center"/>
    </xf>
    <xf numFmtId="41" fontId="10" fillId="0" borderId="112" xfId="0" applyNumberFormat="1" applyFont="1" applyBorder="1" applyAlignment="1">
      <alignment horizontal="right" vertical="center"/>
    </xf>
    <xf numFmtId="41" fontId="10" fillId="0" borderId="128" xfId="0" applyNumberFormat="1" applyFont="1" applyBorder="1" applyAlignment="1">
      <alignment horizontal="right" vertical="center"/>
    </xf>
    <xf numFmtId="41" fontId="10" fillId="0" borderId="142" xfId="0" applyNumberFormat="1" applyFont="1" applyBorder="1" applyAlignment="1">
      <alignment horizontal="right" vertical="center"/>
    </xf>
    <xf numFmtId="41" fontId="8" fillId="0" borderId="99" xfId="0" applyNumberFormat="1" applyFont="1" applyBorder="1" applyAlignment="1">
      <alignment horizontal="right" vertical="center"/>
    </xf>
    <xf numFmtId="41" fontId="8" fillId="0" borderId="143" xfId="0" applyNumberFormat="1" applyFont="1" applyBorder="1" applyAlignment="1">
      <alignment horizontal="right" vertical="center"/>
    </xf>
    <xf numFmtId="41" fontId="8" fillId="0" borderId="141" xfId="0" applyNumberFormat="1" applyFont="1" applyBorder="1" applyAlignment="1">
      <alignment horizontal="right" vertical="center"/>
    </xf>
    <xf numFmtId="41" fontId="10" fillId="0" borderId="154" xfId="0" applyNumberFormat="1" applyFont="1" applyBorder="1" applyAlignment="1">
      <alignment horizontal="right" vertical="center"/>
    </xf>
    <xf numFmtId="0" fontId="10" fillId="0" borderId="155" xfId="0" applyFont="1" applyBorder="1" applyAlignment="1">
      <alignment horizontal="center" vertical="center" textRotation="90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9" fontId="10" fillId="0" borderId="158" xfId="0" applyNumberFormat="1" applyFont="1" applyBorder="1" applyAlignment="1">
      <alignment horizontal="center" vertical="center"/>
    </xf>
    <xf numFmtId="1" fontId="10" fillId="0" borderId="159" xfId="0" applyNumberFormat="1" applyFont="1" applyBorder="1" applyAlignment="1">
      <alignment horizontal="center" vertical="center"/>
    </xf>
    <xf numFmtId="41" fontId="10" fillId="0" borderId="160" xfId="0" applyNumberFormat="1" applyFont="1" applyBorder="1" applyAlignment="1">
      <alignment horizontal="center" vertical="center"/>
    </xf>
    <xf numFmtId="41" fontId="10" fillId="0" borderId="161" xfId="0" applyNumberFormat="1" applyFont="1" applyBorder="1" applyAlignment="1">
      <alignment horizontal="center" vertical="center"/>
    </xf>
    <xf numFmtId="41" fontId="10" fillId="0" borderId="162" xfId="0" applyNumberFormat="1" applyFont="1" applyBorder="1" applyAlignment="1">
      <alignment horizontal="center" vertical="center"/>
    </xf>
    <xf numFmtId="41" fontId="10" fillId="0" borderId="163" xfId="0" applyNumberFormat="1" applyFont="1" applyBorder="1" applyAlignment="1">
      <alignment horizontal="center" vertical="center"/>
    </xf>
    <xf numFmtId="41" fontId="10" fillId="0" borderId="8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128" xfId="0" applyFont="1" applyBorder="1" applyAlignment="1">
      <alignment horizontal="center" vertical="center"/>
    </xf>
    <xf numFmtId="41" fontId="6" fillId="0" borderId="110" xfId="0" applyNumberFormat="1" applyFont="1" applyBorder="1" applyAlignment="1">
      <alignment horizontal="right" vertical="center"/>
    </xf>
    <xf numFmtId="0" fontId="6" fillId="0" borderId="16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41" fontId="3" fillId="0" borderId="165" xfId="0" applyNumberFormat="1" applyFont="1" applyBorder="1" applyAlignment="1">
      <alignment horizontal="right" vertical="center"/>
    </xf>
    <xf numFmtId="41" fontId="3" fillId="0" borderId="125" xfId="0" applyNumberFormat="1" applyFont="1" applyBorder="1" applyAlignment="1">
      <alignment horizontal="right" vertical="center"/>
    </xf>
    <xf numFmtId="41" fontId="6" fillId="0" borderId="153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1" fontId="3" fillId="0" borderId="166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0" fontId="8" fillId="0" borderId="16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41" fontId="8" fillId="0" borderId="52" xfId="0" applyNumberFormat="1" applyFont="1" applyBorder="1" applyAlignment="1">
      <alignment horizontal="right" vertical="center"/>
    </xf>
    <xf numFmtId="41" fontId="8" fillId="0" borderId="53" xfId="0" applyNumberFormat="1" applyFont="1" applyBorder="1" applyAlignment="1">
      <alignment horizontal="right" vertical="center"/>
    </xf>
    <xf numFmtId="41" fontId="10" fillId="0" borderId="17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41" fontId="8" fillId="0" borderId="167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10" fillId="0" borderId="55" xfId="0" applyNumberFormat="1" applyFont="1" applyBorder="1" applyAlignment="1">
      <alignment horizontal="right" vertical="center"/>
    </xf>
    <xf numFmtId="41" fontId="8" fillId="0" borderId="168" xfId="0" applyNumberFormat="1" applyFont="1" applyBorder="1" applyAlignment="1">
      <alignment horizontal="right" vertical="center"/>
    </xf>
    <xf numFmtId="41" fontId="10" fillId="0" borderId="169" xfId="0" applyNumberFormat="1" applyFont="1" applyBorder="1" applyAlignment="1">
      <alignment horizontal="right" vertical="center"/>
    </xf>
    <xf numFmtId="1" fontId="8" fillId="0" borderId="138" xfId="0" applyNumberFormat="1" applyFont="1" applyBorder="1" applyAlignment="1">
      <alignment horizontal="right" vertical="center"/>
    </xf>
    <xf numFmtId="1" fontId="8" fillId="0" borderId="140" xfId="0" applyNumberFormat="1" applyFont="1" applyBorder="1" applyAlignment="1">
      <alignment horizontal="right" vertical="center"/>
    </xf>
    <xf numFmtId="1" fontId="8" fillId="0" borderId="137" xfId="0" applyNumberFormat="1" applyFont="1" applyBorder="1" applyAlignment="1">
      <alignment horizontal="right" vertical="center"/>
    </xf>
    <xf numFmtId="1" fontId="8" fillId="0" borderId="170" xfId="0" applyNumberFormat="1" applyFont="1" applyBorder="1" applyAlignment="1">
      <alignment horizontal="right" vertical="center"/>
    </xf>
    <xf numFmtId="1" fontId="8" fillId="0" borderId="171" xfId="0" applyNumberFormat="1" applyFont="1" applyBorder="1" applyAlignment="1">
      <alignment horizontal="right" vertical="center"/>
    </xf>
    <xf numFmtId="1" fontId="8" fillId="0" borderId="164" xfId="0" applyNumberFormat="1" applyFont="1" applyBorder="1" applyAlignment="1">
      <alignment horizontal="right" vertical="center"/>
    </xf>
    <xf numFmtId="0" fontId="8" fillId="0" borderId="172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41" fontId="10" fillId="0" borderId="29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41" fontId="8" fillId="0" borderId="173" xfId="0" applyNumberFormat="1" applyFont="1" applyBorder="1" applyAlignment="1">
      <alignment horizontal="right" vertical="center"/>
    </xf>
    <xf numFmtId="0" fontId="10" fillId="0" borderId="174" xfId="0" applyFont="1" applyBorder="1" applyAlignment="1">
      <alignment horizontal="center" vertical="center"/>
    </xf>
    <xf numFmtId="41" fontId="8" fillId="0" borderId="175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41" fontId="10" fillId="0" borderId="135" xfId="0" applyNumberFormat="1" applyFont="1" applyBorder="1" applyAlignment="1">
      <alignment horizontal="right" vertical="center"/>
    </xf>
    <xf numFmtId="41" fontId="8" fillId="0" borderId="100" xfId="0" applyNumberFormat="1" applyFont="1" applyBorder="1" applyAlignment="1">
      <alignment horizontal="right" vertical="center"/>
    </xf>
    <xf numFmtId="41" fontId="8" fillId="0" borderId="106" xfId="0" applyNumberFormat="1" applyFont="1" applyBorder="1" applyAlignment="1">
      <alignment horizontal="right" vertical="center"/>
    </xf>
    <xf numFmtId="41" fontId="8" fillId="0" borderId="176" xfId="0" applyNumberFormat="1" applyFont="1" applyBorder="1" applyAlignment="1">
      <alignment horizontal="right" vertical="center"/>
    </xf>
    <xf numFmtId="41" fontId="8" fillId="0" borderId="177" xfId="0" applyNumberFormat="1" applyFont="1" applyBorder="1" applyAlignment="1">
      <alignment horizontal="right" vertical="center"/>
    </xf>
    <xf numFmtId="41" fontId="10" fillId="18" borderId="147" xfId="0" applyNumberFormat="1" applyFont="1" applyFill="1" applyBorder="1" applyAlignment="1">
      <alignment horizontal="right" vertical="center"/>
    </xf>
    <xf numFmtId="41" fontId="10" fillId="18" borderId="178" xfId="0" applyNumberFormat="1" applyFont="1" applyFill="1" applyBorder="1" applyAlignment="1">
      <alignment horizontal="right" vertical="center"/>
    </xf>
    <xf numFmtId="41" fontId="10" fillId="18" borderId="179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8" fillId="0" borderId="55" xfId="44" applyFont="1" applyFill="1" applyBorder="1" applyAlignment="1">
      <alignment vertical="center"/>
      <protection/>
    </xf>
    <xf numFmtId="0" fontId="8" fillId="0" borderId="56" xfId="44" applyFont="1" applyFill="1" applyBorder="1" applyAlignment="1">
      <alignment vertical="center"/>
      <protection/>
    </xf>
    <xf numFmtId="0" fontId="8" fillId="0" borderId="56" xfId="44" applyFont="1" applyFill="1" applyBorder="1" applyAlignment="1">
      <alignment horizontal="left" vertical="center"/>
      <protection/>
    </xf>
    <xf numFmtId="0" fontId="10" fillId="0" borderId="108" xfId="0" applyFont="1" applyBorder="1" applyAlignment="1">
      <alignment horizontal="center" vertical="center"/>
    </xf>
    <xf numFmtId="0" fontId="10" fillId="0" borderId="131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1" fontId="8" fillId="0" borderId="131" xfId="0" applyNumberFormat="1" applyFont="1" applyBorder="1" applyAlignment="1">
      <alignment horizontal="right" vertical="center"/>
    </xf>
    <xf numFmtId="41" fontId="10" fillId="0" borderId="108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10" fillId="18" borderId="108" xfId="0" applyFont="1" applyFill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1" fontId="10" fillId="18" borderId="111" xfId="0" applyNumberFormat="1" applyFont="1" applyFill="1" applyBorder="1" applyAlignment="1">
      <alignment horizontal="right" vertical="center"/>
    </xf>
    <xf numFmtId="3" fontId="10" fillId="18" borderId="27" xfId="0" applyNumberFormat="1" applyFont="1" applyFill="1" applyBorder="1" applyAlignment="1">
      <alignment horizontal="center" vertical="center"/>
    </xf>
    <xf numFmtId="41" fontId="10" fillId="0" borderId="87" xfId="0" applyNumberFormat="1" applyFont="1" applyBorder="1" applyAlignment="1">
      <alignment horizontal="right" vertical="center"/>
    </xf>
    <xf numFmtId="41" fontId="10" fillId="18" borderId="180" xfId="0" applyNumberFormat="1" applyFont="1" applyFill="1" applyBorder="1" applyAlignment="1">
      <alignment horizontal="right" vertical="center"/>
    </xf>
    <xf numFmtId="0" fontId="8" fillId="0" borderId="181" xfId="0" applyFont="1" applyBorder="1" applyAlignment="1">
      <alignment horizontal="center" vertical="center"/>
    </xf>
    <xf numFmtId="0" fontId="10" fillId="18" borderId="152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 vertical="center"/>
    </xf>
    <xf numFmtId="1" fontId="8" fillId="0" borderId="182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29" fillId="0" borderId="10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01" xfId="0" applyFont="1" applyBorder="1" applyAlignment="1">
      <alignment horizontal="right" vertical="center"/>
    </xf>
    <xf numFmtId="0" fontId="8" fillId="0" borderId="97" xfId="0" applyFont="1" applyBorder="1" applyAlignment="1">
      <alignment horizontal="right" vertical="center"/>
    </xf>
    <xf numFmtId="0" fontId="8" fillId="0" borderId="183" xfId="0" applyFont="1" applyBorder="1" applyAlignment="1">
      <alignment horizontal="right" vertical="center"/>
    </xf>
    <xf numFmtId="0" fontId="8" fillId="0" borderId="184" xfId="0" applyFont="1" applyBorder="1" applyAlignment="1">
      <alignment horizontal="right" vertical="center"/>
    </xf>
    <xf numFmtId="0" fontId="8" fillId="0" borderId="105" xfId="0" applyFont="1" applyBorder="1" applyAlignment="1">
      <alignment horizontal="right" vertical="center"/>
    </xf>
    <xf numFmtId="0" fontId="8" fillId="0" borderId="18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186" xfId="0" applyFont="1" applyBorder="1" applyAlignment="1">
      <alignment horizontal="center" vertical="center" wrapText="1"/>
    </xf>
    <xf numFmtId="0" fontId="6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 wrapText="1"/>
    </xf>
    <xf numFmtId="0" fontId="11" fillId="0" borderId="189" xfId="0" applyFont="1" applyBorder="1" applyAlignment="1">
      <alignment horizontal="right" vertical="center"/>
    </xf>
    <xf numFmtId="0" fontId="11" fillId="0" borderId="190" xfId="0" applyFont="1" applyBorder="1" applyAlignment="1">
      <alignment vertical="center"/>
    </xf>
    <xf numFmtId="41" fontId="3" fillId="0" borderId="191" xfId="0" applyNumberFormat="1" applyFont="1" applyBorder="1" applyAlignment="1">
      <alignment horizontal="right" vertical="center"/>
    </xf>
    <xf numFmtId="0" fontId="3" fillId="0" borderId="19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1" fontId="3" fillId="0" borderId="192" xfId="0" applyNumberFormat="1" applyFont="1" applyBorder="1" applyAlignment="1">
      <alignment horizontal="right" vertical="center"/>
    </xf>
    <xf numFmtId="41" fontId="3" fillId="0" borderId="193" xfId="0" applyNumberFormat="1" applyFont="1" applyBorder="1" applyAlignment="1">
      <alignment horizontal="center" vertical="center"/>
    </xf>
    <xf numFmtId="41" fontId="3" fillId="0" borderId="194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29" xfId="0" applyNumberFormat="1" applyFont="1" applyBorder="1" applyAlignment="1">
      <alignment horizontal="center" vertical="center"/>
    </xf>
    <xf numFmtId="41" fontId="6" fillId="0" borderId="195" xfId="0" applyNumberFormat="1" applyFont="1" applyBorder="1" applyAlignment="1">
      <alignment horizontal="right" vertical="center"/>
    </xf>
    <xf numFmtId="41" fontId="6" fillId="0" borderId="196" xfId="0" applyNumberFormat="1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41" fontId="3" fillId="0" borderId="197" xfId="0" applyNumberFormat="1" applyFont="1" applyBorder="1" applyAlignment="1">
      <alignment horizontal="right" vertical="center"/>
    </xf>
    <xf numFmtId="41" fontId="3" fillId="0" borderId="138" xfId="0" applyNumberFormat="1" applyFont="1" applyBorder="1" applyAlignment="1">
      <alignment horizontal="right" vertical="center"/>
    </xf>
    <xf numFmtId="41" fontId="3" fillId="0" borderId="198" xfId="0" applyNumberFormat="1" applyFont="1" applyBorder="1" applyAlignment="1">
      <alignment horizontal="right" vertical="center"/>
    </xf>
    <xf numFmtId="0" fontId="3" fillId="0" borderId="199" xfId="0" applyFont="1" applyBorder="1" applyAlignment="1">
      <alignment horizontal="center" vertical="center"/>
    </xf>
    <xf numFmtId="0" fontId="6" fillId="7" borderId="128" xfId="0" applyFont="1" applyFill="1" applyBorder="1" applyAlignment="1">
      <alignment horizontal="center" vertical="center"/>
    </xf>
    <xf numFmtId="0" fontId="10" fillId="7" borderId="129" xfId="0" applyFont="1" applyFill="1" applyBorder="1" applyAlignment="1">
      <alignment horizontal="center" vertical="center"/>
    </xf>
    <xf numFmtId="1" fontId="6" fillId="7" borderId="153" xfId="0" applyNumberFormat="1" applyFont="1" applyFill="1" applyBorder="1" applyAlignment="1">
      <alignment horizontal="right" vertical="center"/>
    </xf>
    <xf numFmtId="1" fontId="6" fillId="7" borderId="110" xfId="0" applyNumberFormat="1" applyFont="1" applyFill="1" applyBorder="1" applyAlignment="1">
      <alignment horizontal="right" vertical="center"/>
    </xf>
    <xf numFmtId="1" fontId="6" fillId="7" borderId="195" xfId="0" applyNumberFormat="1" applyFont="1" applyFill="1" applyBorder="1" applyAlignment="1">
      <alignment horizontal="right" vertical="center"/>
    </xf>
    <xf numFmtId="1" fontId="6" fillId="7" borderId="196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32" fillId="0" borderId="11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31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32" fillId="0" borderId="1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1" fontId="8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41" fontId="33" fillId="0" borderId="11" xfId="0" applyNumberFormat="1" applyFont="1" applyFill="1" applyBorder="1" applyAlignment="1">
      <alignment horizontal="center" vertical="center"/>
    </xf>
    <xf numFmtId="41" fontId="25" fillId="0" borderId="11" xfId="0" applyNumberFormat="1" applyFont="1" applyFill="1" applyBorder="1" applyAlignment="1">
      <alignment horizontal="right" vertical="center"/>
    </xf>
    <xf numFmtId="41" fontId="33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1" fontId="10" fillId="0" borderId="3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40" xfId="0" applyNumberFormat="1" applyFont="1" applyFill="1" applyBorder="1" applyAlignment="1">
      <alignment horizontal="center" vertical="center"/>
    </xf>
    <xf numFmtId="41" fontId="10" fillId="0" borderId="40" xfId="0" applyNumberFormat="1" applyFont="1" applyFill="1" applyBorder="1" applyAlignment="1">
      <alignment horizontal="center" vertical="center"/>
    </xf>
    <xf numFmtId="41" fontId="8" fillId="0" borderId="200" xfId="0" applyNumberFormat="1" applyFont="1" applyFill="1" applyBorder="1" applyAlignment="1">
      <alignment horizontal="center" vertical="center"/>
    </xf>
    <xf numFmtId="41" fontId="10" fillId="0" borderId="200" xfId="0" applyNumberFormat="1" applyFont="1" applyFill="1" applyBorder="1" applyAlignment="1">
      <alignment horizontal="center" vertical="center"/>
    </xf>
    <xf numFmtId="41" fontId="10" fillId="0" borderId="41" xfId="0" applyNumberFormat="1" applyFont="1" applyFill="1" applyBorder="1" applyAlignment="1">
      <alignment horizontal="center" vertical="center"/>
    </xf>
    <xf numFmtId="41" fontId="10" fillId="0" borderId="201" xfId="0" applyNumberFormat="1" applyFont="1" applyFill="1" applyBorder="1" applyAlignment="1">
      <alignment horizontal="center" vertical="center"/>
    </xf>
    <xf numFmtId="41" fontId="10" fillId="0" borderId="202" xfId="0" applyNumberFormat="1" applyFont="1" applyFill="1" applyBorder="1" applyAlignment="1">
      <alignment horizontal="center" vertical="center"/>
    </xf>
    <xf numFmtId="41" fontId="10" fillId="0" borderId="203" xfId="0" applyNumberFormat="1" applyFont="1" applyFill="1" applyBorder="1" applyAlignment="1">
      <alignment horizontal="center" vertical="center"/>
    </xf>
    <xf numFmtId="41" fontId="8" fillId="0" borderId="28" xfId="0" applyNumberFormat="1" applyFont="1" applyFill="1" applyBorder="1" applyAlignment="1">
      <alignment horizontal="center" vertical="center"/>
    </xf>
    <xf numFmtId="41" fontId="8" fillId="0" borderId="63" xfId="0" applyNumberFormat="1" applyFont="1" applyBorder="1" applyAlignment="1">
      <alignment horizontal="center" vertical="center"/>
    </xf>
    <xf numFmtId="41" fontId="8" fillId="0" borderId="63" xfId="0" applyNumberFormat="1" applyFont="1" applyFill="1" applyBorder="1" applyAlignment="1">
      <alignment horizontal="center" vertical="center"/>
    </xf>
    <xf numFmtId="41" fontId="8" fillId="0" borderId="204" xfId="0" applyNumberFormat="1" applyFont="1" applyFill="1" applyBorder="1" applyAlignment="1">
      <alignment horizontal="center" vertical="center"/>
    </xf>
    <xf numFmtId="41" fontId="10" fillId="0" borderId="64" xfId="0" applyNumberFormat="1" applyFont="1" applyBorder="1" applyAlignment="1">
      <alignment horizontal="center" vertical="center"/>
    </xf>
    <xf numFmtId="41" fontId="10" fillId="0" borderId="64" xfId="0" applyNumberFormat="1" applyFont="1" applyFill="1" applyBorder="1" applyAlignment="1">
      <alignment horizontal="center" vertical="center"/>
    </xf>
    <xf numFmtId="41" fontId="10" fillId="0" borderId="205" xfId="0" applyNumberFormat="1" applyFont="1" applyFill="1" applyBorder="1" applyAlignment="1">
      <alignment horizontal="center" vertical="center"/>
    </xf>
    <xf numFmtId="41" fontId="10" fillId="0" borderId="206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10" fillId="0" borderId="42" xfId="0" applyNumberFormat="1" applyFont="1" applyFill="1" applyBorder="1" applyAlignment="1">
      <alignment horizontal="center" vertical="center"/>
    </xf>
    <xf numFmtId="41" fontId="10" fillId="0" borderId="207" xfId="0" applyNumberFormat="1" applyFont="1" applyFill="1" applyBorder="1" applyAlignment="1">
      <alignment horizontal="center" vertical="center"/>
    </xf>
    <xf numFmtId="41" fontId="10" fillId="0" borderId="208" xfId="0" applyNumberFormat="1" applyFont="1" applyFill="1" applyBorder="1" applyAlignment="1">
      <alignment horizontal="center" vertical="center"/>
    </xf>
    <xf numFmtId="41" fontId="10" fillId="0" borderId="42" xfId="0" applyNumberFormat="1" applyFont="1" applyBorder="1" applyAlignment="1">
      <alignment horizontal="center" vertical="center"/>
    </xf>
    <xf numFmtId="41" fontId="10" fillId="0" borderId="209" xfId="0" applyNumberFormat="1" applyFont="1" applyFill="1" applyBorder="1" applyAlignment="1">
      <alignment horizontal="center" vertical="center"/>
    </xf>
    <xf numFmtId="41" fontId="10" fillId="0" borderId="210" xfId="0" applyNumberFormat="1" applyFont="1" applyFill="1" applyBorder="1" applyAlignment="1">
      <alignment horizontal="center" vertical="center"/>
    </xf>
    <xf numFmtId="41" fontId="10" fillId="0" borderId="211" xfId="0" applyNumberFormat="1" applyFont="1" applyFill="1" applyBorder="1" applyAlignment="1">
      <alignment horizontal="center" vertical="center"/>
    </xf>
    <xf numFmtId="41" fontId="10" fillId="18" borderId="209" xfId="0" applyNumberFormat="1" applyFont="1" applyFill="1" applyBorder="1" applyAlignment="1">
      <alignment horizontal="center" vertical="center"/>
    </xf>
    <xf numFmtId="41" fontId="8" fillId="0" borderId="212" xfId="0" applyNumberFormat="1" applyFont="1" applyFill="1" applyBorder="1" applyAlignment="1">
      <alignment horizontal="center" vertical="center"/>
    </xf>
    <xf numFmtId="41" fontId="8" fillId="0" borderId="42" xfId="0" applyNumberFormat="1" applyFont="1" applyFill="1" applyBorder="1" applyAlignment="1">
      <alignment horizontal="center" vertical="center"/>
    </xf>
    <xf numFmtId="41" fontId="10" fillId="0" borderId="28" xfId="0" applyNumberFormat="1" applyFont="1" applyFill="1" applyBorder="1" applyAlignment="1">
      <alignment horizontal="center" vertical="center"/>
    </xf>
    <xf numFmtId="41" fontId="8" fillId="0" borderId="213" xfId="0" applyNumberFormat="1" applyFont="1" applyFill="1" applyBorder="1" applyAlignment="1">
      <alignment horizontal="center" vertical="center"/>
    </xf>
    <xf numFmtId="41" fontId="10" fillId="0" borderId="214" xfId="0" applyNumberFormat="1" applyFont="1" applyFill="1" applyBorder="1" applyAlignment="1">
      <alignment horizontal="center" vertical="center"/>
    </xf>
    <xf numFmtId="41" fontId="10" fillId="18" borderId="215" xfId="0" applyNumberFormat="1" applyFont="1" applyFill="1" applyBorder="1" applyAlignment="1">
      <alignment horizontal="center" vertical="center"/>
    </xf>
    <xf numFmtId="41" fontId="10" fillId="0" borderId="148" xfId="0" applyNumberFormat="1" applyFont="1" applyBorder="1" applyAlignment="1">
      <alignment horizontal="center" vertical="center"/>
    </xf>
    <xf numFmtId="41" fontId="10" fillId="0" borderId="159" xfId="0" applyNumberFormat="1" applyFont="1" applyBorder="1" applyAlignment="1">
      <alignment horizontal="center" vertical="center"/>
    </xf>
    <xf numFmtId="41" fontId="10" fillId="0" borderId="216" xfId="0" applyNumberFormat="1" applyFont="1" applyBorder="1" applyAlignment="1">
      <alignment horizontal="center" vertical="center"/>
    </xf>
    <xf numFmtId="41" fontId="10" fillId="18" borderId="159" xfId="0" applyNumberFormat="1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18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18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 textRotation="90" wrapText="1"/>
    </xf>
    <xf numFmtId="0" fontId="10" fillId="0" borderId="8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227" xfId="0" applyNumberFormat="1" applyFont="1" applyBorder="1" applyAlignment="1">
      <alignment horizontal="center" vertical="center"/>
    </xf>
    <xf numFmtId="49" fontId="6" fillId="0" borderId="228" xfId="0" applyNumberFormat="1" applyFont="1" applyBorder="1" applyAlignment="1">
      <alignment horizontal="center" vertical="center"/>
    </xf>
    <xf numFmtId="0" fontId="22" fillId="0" borderId="229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 wrapText="1"/>
    </xf>
    <xf numFmtId="0" fontId="6" fillId="0" borderId="23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10" fillId="0" borderId="4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41" fontId="10" fillId="0" borderId="89" xfId="0" applyNumberFormat="1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 vertical="center"/>
    </xf>
    <xf numFmtId="41" fontId="10" fillId="0" borderId="90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41" fontId="7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/>
    </xf>
    <xf numFmtId="41" fontId="10" fillId="0" borderId="89" xfId="0" applyNumberFormat="1" applyFont="1" applyBorder="1" applyAlignment="1">
      <alignment horizontal="center"/>
    </xf>
    <xf numFmtId="41" fontId="10" fillId="0" borderId="9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08525"/>
          <c:w val="0.6565"/>
          <c:h val="0.82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'[1]Sheet1'!$B$12:$B$13</c:f>
              <c:strCache>
                <c:ptCount val="2"/>
                <c:pt idx="0">
                  <c:v>วิทยาเขตสงขลา</c:v>
                </c:pt>
                <c:pt idx="1">
                  <c:v>วิทยาเขตพัทลุง</c:v>
                </c:pt>
              </c:strCache>
            </c:strRef>
          </c:cat>
          <c:val>
            <c:numRef>
              <c:f>'[1]Sheet1'!$C$12:$C$13</c:f>
              <c:numCache>
                <c:ptCount val="2"/>
                <c:pt idx="0">
                  <c:v>0.7875</c:v>
                </c:pt>
                <c:pt idx="1">
                  <c:v>0.2125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39875"/>
          <c:w val="0.28675"/>
          <c:h val="0.173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5</xdr:row>
      <xdr:rowOff>276225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5</xdr:row>
      <xdr:rowOff>123825</xdr:rowOff>
    </xdr:from>
    <xdr:ext cx="5857875" cy="628650"/>
    <xdr:sp>
      <xdr:nvSpPr>
        <xdr:cNvPr id="2" name="สี่เหลี่ยมผืนผ้า 2"/>
        <xdr:cNvSpPr>
          <a:spLocks/>
        </xdr:cNvSpPr>
      </xdr:nvSpPr>
      <xdr:spPr>
        <a:xfrm>
          <a:off x="28575" y="1647825"/>
          <a:ext cx="5857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CC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CC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CC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133350</xdr:rowOff>
    </xdr:from>
    <xdr:ext cx="6067425" cy="971550"/>
    <xdr:sp>
      <xdr:nvSpPr>
        <xdr:cNvPr id="3" name="สี่เหลี่ยมผืนผ้า 3"/>
        <xdr:cNvSpPr>
          <a:spLocks/>
        </xdr:cNvSpPr>
      </xdr:nvSpPr>
      <xdr:spPr>
        <a:xfrm>
          <a:off x="76200" y="2571750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ประจำปีการศึกษา 2561</a:t>
          </a:r>
        </a:p>
      </xdr:txBody>
    </xdr:sp>
    <xdr:clientData/>
  </xdr:oneCellAnchor>
  <xdr:twoCellAnchor>
    <xdr:from>
      <xdr:col>0</xdr:col>
      <xdr:colOff>514350</xdr:colOff>
      <xdr:row>12</xdr:row>
      <xdr:rowOff>152400</xdr:rowOff>
    </xdr:from>
    <xdr:to>
      <xdr:col>8</xdr:col>
      <xdr:colOff>171450</xdr:colOff>
      <xdr:row>23</xdr:row>
      <xdr:rowOff>180975</xdr:rowOff>
    </xdr:to>
    <xdr:graphicFrame>
      <xdr:nvGraphicFramePr>
        <xdr:cNvPr id="4" name="แผนภูมิ 5"/>
        <xdr:cNvGraphicFramePr/>
      </xdr:nvGraphicFramePr>
      <xdr:xfrm>
        <a:off x="514350" y="3810000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7;&#3640;&#3604;&#3591;&#3634;&#3609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26;&#3606;&#3636;&#3605;&#3636;&#3609;&#3636;&#3626;&#3636;&#3605;\&#3626;&#3606;&#3636;&#3605;&#3636;&#3614;&#3633;&#3607;&#3621;&#3640;&#3591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B12" t="str">
            <v>วิทยาเขตสงขลา</v>
          </cell>
          <cell r="C12">
            <v>0.7875</v>
          </cell>
        </row>
        <row r="13">
          <cell r="B13" t="str">
            <v>วิทยาเขตพัทลุง</v>
          </cell>
          <cell r="C13">
            <v>0.2125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ถิติรวมทั้งสิ้นวิทยาเขตพัทลุง"/>
      <sheetName val="ปี1 ป.โทพัทลุง"/>
      <sheetName val="ป.ตรีพัทลุง"/>
      <sheetName val="ป.ตรีสมทบพัทลุง"/>
      <sheetName val="ป.โทพัทลุง"/>
      <sheetName val="จำนวนที่มีชื่อ"/>
      <sheetName val="Sheet1"/>
    </sheetNames>
    <sheetDataSet>
      <sheetData sheetId="2">
        <row r="69">
          <cell r="B69">
            <v>18</v>
          </cell>
          <cell r="C69">
            <v>25</v>
          </cell>
          <cell r="E69">
            <v>13</v>
          </cell>
          <cell r="F69">
            <v>9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9">
          <cell r="B79">
            <v>2</v>
          </cell>
          <cell r="C79">
            <v>60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9">
          <cell r="B89">
            <v>0</v>
          </cell>
          <cell r="C89">
            <v>17</v>
          </cell>
          <cell r="E89">
            <v>4</v>
          </cell>
          <cell r="F89">
            <v>29</v>
          </cell>
          <cell r="H89">
            <v>1</v>
          </cell>
          <cell r="I89">
            <v>16</v>
          </cell>
          <cell r="K89">
            <v>4</v>
          </cell>
          <cell r="L89">
            <v>32</v>
          </cell>
          <cell r="N89">
            <v>0</v>
          </cell>
          <cell r="O89">
            <v>3</v>
          </cell>
        </row>
      </sheetData>
      <sheetData sheetId="3">
        <row r="9">
          <cell r="I9">
            <v>4</v>
          </cell>
        </row>
        <row r="19">
          <cell r="I1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29"/>
  <sheetViews>
    <sheetView showGridLines="0" zoomScale="50" zoomScaleNormal="50" zoomScalePageLayoutView="0" workbookViewId="0" topLeftCell="A1">
      <selection activeCell="V20" sqref="V20"/>
    </sheetView>
  </sheetViews>
  <sheetFormatPr defaultColWidth="9.00390625" defaultRowHeight="24"/>
  <cols>
    <col min="9" max="9" width="10.50390625" style="0" customWidth="1"/>
  </cols>
  <sheetData>
    <row r="7" spans="1:9" ht="24">
      <c r="A7" s="685"/>
      <c r="B7" s="685"/>
      <c r="C7" s="685"/>
      <c r="D7" s="685"/>
      <c r="E7" s="685"/>
      <c r="F7" s="685"/>
      <c r="G7" s="685"/>
      <c r="H7" s="685"/>
      <c r="I7" s="685"/>
    </row>
    <row r="28" spans="2:9" s="82" customFormat="1" ht="31.5" customHeight="1">
      <c r="B28" s="140" t="s">
        <v>157</v>
      </c>
      <c r="D28" s="686" t="s">
        <v>200</v>
      </c>
      <c r="E28" s="686"/>
      <c r="F28" s="686"/>
      <c r="G28" s="686"/>
      <c r="H28" s="686"/>
      <c r="I28" s="686"/>
    </row>
    <row r="29" spans="4:9" s="82" customFormat="1" ht="30" customHeight="1">
      <c r="D29" s="686" t="s">
        <v>506</v>
      </c>
      <c r="E29" s="686"/>
      <c r="F29" s="686"/>
      <c r="G29" s="686"/>
      <c r="H29" s="686"/>
      <c r="I29" s="686"/>
    </row>
  </sheetData>
  <sheetProtection/>
  <mergeCells count="3">
    <mergeCell ref="A7:I7"/>
    <mergeCell ref="D28:I28"/>
    <mergeCell ref="D29:I29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3">
      <selection activeCell="U25" sqref="U25"/>
    </sheetView>
  </sheetViews>
  <sheetFormatPr defaultColWidth="5.00390625" defaultRowHeight="23.25" customHeight="1"/>
  <cols>
    <col min="1" max="1" width="33.875" style="51" customWidth="1"/>
    <col min="2" max="10" width="5.00390625" style="5" customWidth="1"/>
    <col min="11" max="11" width="5.50390625" style="5" customWidth="1"/>
    <col min="12" max="13" width="5.625" style="5" customWidth="1"/>
    <col min="14" max="16384" width="5.00390625" style="4" customWidth="1"/>
  </cols>
  <sheetData>
    <row r="1" spans="1:13" s="87" customFormat="1" ht="24.75" customHeight="1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</row>
    <row r="2" spans="1:19" s="87" customFormat="1" ht="24.75" customHeight="1">
      <c r="A2" s="757" t="s">
        <v>366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67"/>
      <c r="O2" s="67"/>
      <c r="P2" s="67"/>
      <c r="Q2" s="67"/>
      <c r="R2" s="67"/>
      <c r="S2" s="67"/>
    </row>
    <row r="3" spans="1:13" s="87" customFormat="1" ht="24.75" customHeight="1">
      <c r="A3" s="757" t="s">
        <v>396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</row>
    <row r="5" spans="1:13" s="88" customFormat="1" ht="23.25" customHeight="1">
      <c r="A5" s="762" t="s">
        <v>1</v>
      </c>
      <c r="B5" s="734" t="s">
        <v>8</v>
      </c>
      <c r="C5" s="735"/>
      <c r="D5" s="737"/>
      <c r="E5" s="734" t="s">
        <v>9</v>
      </c>
      <c r="F5" s="735"/>
      <c r="G5" s="737"/>
      <c r="H5" s="734" t="s">
        <v>10</v>
      </c>
      <c r="I5" s="735"/>
      <c r="J5" s="737"/>
      <c r="K5" s="734" t="s">
        <v>7</v>
      </c>
      <c r="L5" s="735"/>
      <c r="M5" s="737"/>
    </row>
    <row r="6" spans="1:13" s="88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</row>
    <row r="7" spans="1:13" ht="23.25" customHeight="1">
      <c r="A7" s="84" t="s">
        <v>295</v>
      </c>
      <c r="B7" s="29">
        <v>3</v>
      </c>
      <c r="C7" s="29">
        <v>66</v>
      </c>
      <c r="D7" s="59">
        <f>SUM(B7:C7)</f>
        <v>69</v>
      </c>
      <c r="E7" s="29">
        <v>1</v>
      </c>
      <c r="F7" s="29">
        <v>71</v>
      </c>
      <c r="G7" s="59">
        <f>SUM(E7:F7)</f>
        <v>72</v>
      </c>
      <c r="H7" s="29">
        <v>0</v>
      </c>
      <c r="I7" s="29">
        <v>4</v>
      </c>
      <c r="J7" s="59">
        <f>SUM(H7:I7)</f>
        <v>4</v>
      </c>
      <c r="K7" s="29">
        <f aca="true" t="shared" si="0" ref="K7:M11">SUM(B7,E7,H7)</f>
        <v>4</v>
      </c>
      <c r="L7" s="29">
        <f t="shared" si="0"/>
        <v>141</v>
      </c>
      <c r="M7" s="59">
        <f t="shared" si="0"/>
        <v>145</v>
      </c>
    </row>
    <row r="8" spans="1:13" ht="23.25" customHeight="1">
      <c r="A8" s="84" t="s">
        <v>288</v>
      </c>
      <c r="B8" s="29">
        <v>0</v>
      </c>
      <c r="C8" s="29">
        <v>0</v>
      </c>
      <c r="D8" s="59">
        <f>SUM(B8:C8)</f>
        <v>0</v>
      </c>
      <c r="E8" s="29">
        <v>0</v>
      </c>
      <c r="F8" s="29">
        <v>0</v>
      </c>
      <c r="G8" s="59">
        <f>SUM(E8:F8)</f>
        <v>0</v>
      </c>
      <c r="H8" s="29">
        <v>1</v>
      </c>
      <c r="I8" s="29">
        <v>0</v>
      </c>
      <c r="J8" s="59">
        <f>SUM(H8:I8)</f>
        <v>1</v>
      </c>
      <c r="K8" s="29">
        <f t="shared" si="0"/>
        <v>1</v>
      </c>
      <c r="L8" s="29">
        <f t="shared" si="0"/>
        <v>0</v>
      </c>
      <c r="M8" s="59">
        <f t="shared" si="0"/>
        <v>1</v>
      </c>
    </row>
    <row r="9" spans="1:13" ht="23.25" customHeight="1">
      <c r="A9" s="84" t="s">
        <v>289</v>
      </c>
      <c r="B9" s="29">
        <v>16</v>
      </c>
      <c r="C9" s="29">
        <v>43</v>
      </c>
      <c r="D9" s="59">
        <f>SUM(B9:C9)</f>
        <v>59</v>
      </c>
      <c r="E9" s="29">
        <v>8</v>
      </c>
      <c r="F9" s="29">
        <v>46</v>
      </c>
      <c r="G9" s="59">
        <f>SUM(E9:F9)</f>
        <v>54</v>
      </c>
      <c r="H9" s="29">
        <v>0</v>
      </c>
      <c r="I9" s="29">
        <v>0</v>
      </c>
      <c r="J9" s="59">
        <f>SUM(H9:I9)</f>
        <v>0</v>
      </c>
      <c r="K9" s="29">
        <f t="shared" si="0"/>
        <v>24</v>
      </c>
      <c r="L9" s="29">
        <f t="shared" si="0"/>
        <v>89</v>
      </c>
      <c r="M9" s="59">
        <f t="shared" si="0"/>
        <v>113</v>
      </c>
    </row>
    <row r="10" spans="1:13" ht="23.25" customHeight="1">
      <c r="A10" s="84" t="s">
        <v>290</v>
      </c>
      <c r="B10" s="29">
        <v>5</v>
      </c>
      <c r="C10" s="29">
        <v>26</v>
      </c>
      <c r="D10" s="59">
        <f>SUM(B10:C10)</f>
        <v>31</v>
      </c>
      <c r="E10" s="29">
        <v>7</v>
      </c>
      <c r="F10" s="29">
        <v>47</v>
      </c>
      <c r="G10" s="59">
        <f>SUM(E10:F10)</f>
        <v>54</v>
      </c>
      <c r="H10" s="29">
        <v>1</v>
      </c>
      <c r="I10" s="29">
        <v>1</v>
      </c>
      <c r="J10" s="59">
        <f>SUM(H10:I10)</f>
        <v>2</v>
      </c>
      <c r="K10" s="29">
        <f t="shared" si="0"/>
        <v>13</v>
      </c>
      <c r="L10" s="29">
        <f t="shared" si="0"/>
        <v>74</v>
      </c>
      <c r="M10" s="59">
        <f t="shared" si="0"/>
        <v>87</v>
      </c>
    </row>
    <row r="11" spans="1:13" ht="23.25" customHeight="1">
      <c r="A11" s="84" t="s">
        <v>291</v>
      </c>
      <c r="B11" s="29">
        <v>8</v>
      </c>
      <c r="C11" s="29">
        <v>44</v>
      </c>
      <c r="D11" s="59">
        <f>SUM(B11:C11)</f>
        <v>52</v>
      </c>
      <c r="E11" s="29">
        <v>2</v>
      </c>
      <c r="F11" s="29">
        <v>41</v>
      </c>
      <c r="G11" s="59">
        <f>SUM(E11:F11)</f>
        <v>43</v>
      </c>
      <c r="H11" s="29">
        <v>0</v>
      </c>
      <c r="I11" s="29">
        <v>3</v>
      </c>
      <c r="J11" s="59">
        <f>SUM(H11:I11)</f>
        <v>3</v>
      </c>
      <c r="K11" s="29">
        <f t="shared" si="0"/>
        <v>10</v>
      </c>
      <c r="L11" s="29">
        <f t="shared" si="0"/>
        <v>88</v>
      </c>
      <c r="M11" s="59">
        <f t="shared" si="0"/>
        <v>98</v>
      </c>
    </row>
    <row r="12" spans="1:13" ht="23.25" customHeight="1">
      <c r="A12" s="84"/>
      <c r="B12" s="29"/>
      <c r="C12" s="29"/>
      <c r="D12" s="59"/>
      <c r="E12" s="29"/>
      <c r="F12" s="29"/>
      <c r="G12" s="59"/>
      <c r="H12" s="29"/>
      <c r="I12" s="29"/>
      <c r="J12" s="59"/>
      <c r="K12" s="29"/>
      <c r="L12" s="29"/>
      <c r="M12" s="59"/>
    </row>
    <row r="13" spans="1:13" ht="23.25" customHeight="1">
      <c r="A13" s="85" t="s">
        <v>6</v>
      </c>
      <c r="B13" s="50">
        <f>SUM(B7:B12)</f>
        <v>32</v>
      </c>
      <c r="C13" s="50">
        <f>SUM(C7:C12)</f>
        <v>179</v>
      </c>
      <c r="D13" s="50">
        <f>SUM(B13:C13)</f>
        <v>211</v>
      </c>
      <c r="E13" s="50">
        <f>SUM(E7:E12)</f>
        <v>18</v>
      </c>
      <c r="F13" s="50">
        <f>SUM(F7:F12)</f>
        <v>205</v>
      </c>
      <c r="G13" s="50">
        <f>SUM(E13:F13)</f>
        <v>223</v>
      </c>
      <c r="H13" s="50">
        <f>SUM(H7:H12)</f>
        <v>2</v>
      </c>
      <c r="I13" s="50">
        <f>SUM(I7:I12)</f>
        <v>8</v>
      </c>
      <c r="J13" s="50">
        <f>SUM(H13:I13)</f>
        <v>10</v>
      </c>
      <c r="K13" s="50">
        <f>SUM(B13,E13,H13)</f>
        <v>52</v>
      </c>
      <c r="L13" s="50">
        <f>SUM(C13,F13,I13)</f>
        <v>392</v>
      </c>
      <c r="M13" s="50">
        <f>SUM(D13,G13,J13)</f>
        <v>444</v>
      </c>
    </row>
    <row r="14" ht="14.25" customHeight="1"/>
    <row r="15" spans="1:13" ht="23.25" customHeight="1">
      <c r="A15" s="757" t="s">
        <v>0</v>
      </c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</row>
    <row r="16" spans="1:13" ht="23.25" customHeight="1">
      <c r="A16" s="757" t="s">
        <v>366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</row>
    <row r="17" spans="1:13" ht="23.25" customHeight="1">
      <c r="A17" s="757" t="s">
        <v>397</v>
      </c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</row>
    <row r="19" spans="1:13" ht="23.25" customHeight="1">
      <c r="A19" s="762" t="s">
        <v>1</v>
      </c>
      <c r="B19" s="734" t="s">
        <v>8</v>
      </c>
      <c r="C19" s="735"/>
      <c r="D19" s="737"/>
      <c r="E19" s="734" t="s">
        <v>9</v>
      </c>
      <c r="F19" s="735"/>
      <c r="G19" s="737"/>
      <c r="H19" s="734" t="s">
        <v>10</v>
      </c>
      <c r="I19" s="735"/>
      <c r="J19" s="737"/>
      <c r="K19" s="734" t="s">
        <v>7</v>
      </c>
      <c r="L19" s="735"/>
      <c r="M19" s="737"/>
    </row>
    <row r="20" spans="1:13" ht="23.25" customHeight="1">
      <c r="A20" s="763"/>
      <c r="B20" s="34" t="s">
        <v>4</v>
      </c>
      <c r="C20" s="34" t="s">
        <v>5</v>
      </c>
      <c r="D20" s="34" t="s">
        <v>6</v>
      </c>
      <c r="E20" s="34" t="s">
        <v>4</v>
      </c>
      <c r="F20" s="34" t="s">
        <v>5</v>
      </c>
      <c r="G20" s="34" t="s">
        <v>6</v>
      </c>
      <c r="H20" s="34" t="s">
        <v>4</v>
      </c>
      <c r="I20" s="34" t="s">
        <v>5</v>
      </c>
      <c r="J20" s="34" t="s">
        <v>6</v>
      </c>
      <c r="K20" s="34" t="s">
        <v>4</v>
      </c>
      <c r="L20" s="34" t="s">
        <v>5</v>
      </c>
      <c r="M20" s="34" t="s">
        <v>6</v>
      </c>
    </row>
    <row r="21" spans="1:13" ht="23.25" customHeight="1">
      <c r="A21" s="84" t="s">
        <v>295</v>
      </c>
      <c r="B21" s="29">
        <v>6</v>
      </c>
      <c r="C21" s="29">
        <v>146</v>
      </c>
      <c r="D21" s="59">
        <f>SUM(B21:C21)</f>
        <v>152</v>
      </c>
      <c r="E21" s="29">
        <v>4</v>
      </c>
      <c r="F21" s="29">
        <v>167</v>
      </c>
      <c r="G21" s="59">
        <f>SUM(E21:F21)</f>
        <v>171</v>
      </c>
      <c r="H21" s="29">
        <v>1</v>
      </c>
      <c r="I21" s="29">
        <v>14</v>
      </c>
      <c r="J21" s="59">
        <f>SUM(H21:I21)</f>
        <v>15</v>
      </c>
      <c r="K21" s="29">
        <f aca="true" t="shared" si="1" ref="K21:M24">SUM(B21,E21,H21)</f>
        <v>11</v>
      </c>
      <c r="L21" s="29">
        <f t="shared" si="1"/>
        <v>327</v>
      </c>
      <c r="M21" s="59">
        <f t="shared" si="1"/>
        <v>338</v>
      </c>
    </row>
    <row r="22" spans="1:13" ht="23.25" customHeight="1">
      <c r="A22" s="84" t="s">
        <v>289</v>
      </c>
      <c r="B22" s="29">
        <v>17</v>
      </c>
      <c r="C22" s="89">
        <v>64</v>
      </c>
      <c r="D22" s="59">
        <f>SUM(B22:C22)</f>
        <v>81</v>
      </c>
      <c r="E22" s="29">
        <v>9</v>
      </c>
      <c r="F22" s="29">
        <v>34</v>
      </c>
      <c r="G22" s="59">
        <f>SUM(E22:F22)</f>
        <v>43</v>
      </c>
      <c r="H22" s="29">
        <v>0</v>
      </c>
      <c r="I22" s="29">
        <v>2</v>
      </c>
      <c r="J22" s="59">
        <f>SUM(H22:I22)</f>
        <v>2</v>
      </c>
      <c r="K22" s="29">
        <f t="shared" si="1"/>
        <v>26</v>
      </c>
      <c r="L22" s="29">
        <f t="shared" si="1"/>
        <v>100</v>
      </c>
      <c r="M22" s="59">
        <f t="shared" si="1"/>
        <v>126</v>
      </c>
    </row>
    <row r="23" spans="1:13" ht="23.25" customHeight="1">
      <c r="A23" s="84" t="s">
        <v>290</v>
      </c>
      <c r="B23" s="29">
        <v>1</v>
      </c>
      <c r="C23" s="29">
        <v>5</v>
      </c>
      <c r="D23" s="59">
        <f>SUM(B23:C23)</f>
        <v>6</v>
      </c>
      <c r="E23" s="29">
        <v>0</v>
      </c>
      <c r="F23" s="29">
        <v>10</v>
      </c>
      <c r="G23" s="59">
        <f>SUM(E23:F23)</f>
        <v>10</v>
      </c>
      <c r="H23" s="29">
        <v>0</v>
      </c>
      <c r="I23" s="29">
        <v>3</v>
      </c>
      <c r="J23" s="59">
        <f>SUM(H23:I23)</f>
        <v>3</v>
      </c>
      <c r="K23" s="29">
        <f t="shared" si="1"/>
        <v>1</v>
      </c>
      <c r="L23" s="29">
        <f t="shared" si="1"/>
        <v>18</v>
      </c>
      <c r="M23" s="59">
        <f t="shared" si="1"/>
        <v>19</v>
      </c>
    </row>
    <row r="24" spans="1:13" ht="23.25" customHeight="1">
      <c r="A24" s="84" t="s">
        <v>291</v>
      </c>
      <c r="B24" s="29">
        <v>4</v>
      </c>
      <c r="C24" s="29">
        <v>18</v>
      </c>
      <c r="D24" s="59">
        <f>SUM(B24:C24)</f>
        <v>22</v>
      </c>
      <c r="E24" s="29">
        <v>2</v>
      </c>
      <c r="F24" s="29">
        <v>17</v>
      </c>
      <c r="G24" s="59">
        <f>SUM(E24:F24)</f>
        <v>19</v>
      </c>
      <c r="H24" s="29">
        <v>0</v>
      </c>
      <c r="I24" s="29">
        <v>0</v>
      </c>
      <c r="J24" s="59">
        <f>SUM(H24:I24)</f>
        <v>0</v>
      </c>
      <c r="K24" s="29">
        <f t="shared" si="1"/>
        <v>6</v>
      </c>
      <c r="L24" s="29">
        <f t="shared" si="1"/>
        <v>35</v>
      </c>
      <c r="M24" s="59">
        <f t="shared" si="1"/>
        <v>41</v>
      </c>
    </row>
    <row r="25" spans="1:13" ht="23.25" customHeight="1">
      <c r="A25" s="84"/>
      <c r="B25" s="29"/>
      <c r="C25" s="29"/>
      <c r="D25" s="59"/>
      <c r="E25" s="29"/>
      <c r="F25" s="29"/>
      <c r="G25" s="59"/>
      <c r="H25" s="29"/>
      <c r="I25" s="29"/>
      <c r="J25" s="59"/>
      <c r="K25" s="29"/>
      <c r="L25" s="29"/>
      <c r="M25" s="59"/>
    </row>
    <row r="26" spans="1:13" ht="23.25" customHeight="1">
      <c r="A26" s="85" t="s">
        <v>6</v>
      </c>
      <c r="B26" s="50">
        <f>SUM(B21:B25)</f>
        <v>28</v>
      </c>
      <c r="C26" s="50">
        <f>SUM(C21:C25)</f>
        <v>233</v>
      </c>
      <c r="D26" s="50">
        <f>SUM(B26:C26)</f>
        <v>261</v>
      </c>
      <c r="E26" s="50">
        <f>SUM(E21:E25)</f>
        <v>15</v>
      </c>
      <c r="F26" s="50">
        <f>SUM(F21:F25)</f>
        <v>228</v>
      </c>
      <c r="G26" s="50">
        <f>SUM(E26:F26)</f>
        <v>243</v>
      </c>
      <c r="H26" s="50">
        <f>SUM(H21:H25)</f>
        <v>1</v>
      </c>
      <c r="I26" s="50">
        <f>SUM(I21:I25)</f>
        <v>19</v>
      </c>
      <c r="J26" s="50">
        <f>SUM(H26:I26)</f>
        <v>20</v>
      </c>
      <c r="K26" s="50">
        <f>SUM(B26,E26,H26)</f>
        <v>44</v>
      </c>
      <c r="L26" s="50">
        <f>SUM(C26,F26,I26)</f>
        <v>480</v>
      </c>
      <c r="M26" s="50">
        <f>SUM(D26,G26,J26)</f>
        <v>524</v>
      </c>
    </row>
  </sheetData>
  <sheetProtection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15:M15"/>
    <mergeCell ref="A16:M16"/>
    <mergeCell ref="A17:M17"/>
    <mergeCell ref="A19:A20"/>
    <mergeCell ref="B19:D19"/>
    <mergeCell ref="E19:G19"/>
    <mergeCell ref="H19:J19"/>
    <mergeCell ref="K19:M19"/>
  </mergeCells>
  <printOptions horizontalCentered="1"/>
  <pageMargins left="0.5905511811023623" right="0.5905511811023623" top="0.984251968503937" bottom="0.3937007874015748" header="0" footer="0"/>
  <pageSetup firstPageNumber="2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กันยายน 2561</oddFooter>
  </headerFooter>
  <rowBreaks count="1" manualBreakCount="1">
    <brk id="1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9.00390625" defaultRowHeight="24"/>
  <cols>
    <col min="1" max="1" width="32.125" style="51" customWidth="1"/>
    <col min="2" max="19" width="5.00390625" style="5" customWidth="1"/>
    <col min="20" max="16384" width="9.00390625" style="4" customWidth="1"/>
  </cols>
  <sheetData>
    <row r="1" spans="1:16" s="87" customFormat="1" ht="25.5" customHeight="1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</row>
    <row r="2" spans="1:19" s="87" customFormat="1" ht="25.5" customHeight="1">
      <c r="A2" s="757" t="s">
        <v>202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67"/>
      <c r="R2" s="67"/>
      <c r="S2" s="67"/>
    </row>
    <row r="3" spans="1:16" s="87" customFormat="1" ht="25.5" customHeight="1">
      <c r="A3" s="757" t="s">
        <v>70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</row>
    <row r="4" spans="14:19" ht="23.25" customHeight="1">
      <c r="N4" s="4"/>
      <c r="O4" s="4"/>
      <c r="P4" s="4"/>
      <c r="Q4" s="4"/>
      <c r="R4" s="4"/>
      <c r="S4" s="4"/>
    </row>
    <row r="5" spans="1:16" s="88" customFormat="1" ht="23.25" customHeight="1">
      <c r="A5" s="762" t="s">
        <v>1</v>
      </c>
      <c r="B5" s="734" t="s">
        <v>2</v>
      </c>
      <c r="C5" s="735"/>
      <c r="D5" s="737"/>
      <c r="E5" s="734" t="s">
        <v>3</v>
      </c>
      <c r="F5" s="735"/>
      <c r="G5" s="737"/>
      <c r="H5" s="734" t="s">
        <v>8</v>
      </c>
      <c r="I5" s="735"/>
      <c r="J5" s="737"/>
      <c r="K5" s="734" t="s">
        <v>19</v>
      </c>
      <c r="L5" s="735"/>
      <c r="M5" s="737"/>
      <c r="N5" s="734" t="s">
        <v>7</v>
      </c>
      <c r="O5" s="735"/>
      <c r="P5" s="737"/>
    </row>
    <row r="6" spans="1:16" s="88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</row>
    <row r="7" spans="1:19" ht="23.25" customHeight="1">
      <c r="A7" s="84" t="s">
        <v>246</v>
      </c>
      <c r="B7" s="29">
        <v>0</v>
      </c>
      <c r="C7" s="29">
        <v>0</v>
      </c>
      <c r="D7" s="59">
        <f>SUM(B7:C7)</f>
        <v>0</v>
      </c>
      <c r="E7" s="29">
        <v>0</v>
      </c>
      <c r="F7" s="29">
        <v>0</v>
      </c>
      <c r="G7" s="59">
        <f>SUM(E7:F7)</f>
        <v>0</v>
      </c>
      <c r="H7" s="29">
        <v>0</v>
      </c>
      <c r="I7" s="29">
        <v>0</v>
      </c>
      <c r="J7" s="59">
        <f>SUM(H7:I7)</f>
        <v>0</v>
      </c>
      <c r="K7" s="29">
        <v>0</v>
      </c>
      <c r="L7" s="29">
        <v>0</v>
      </c>
      <c r="M7" s="59">
        <f>SUM(K7:L7)</f>
        <v>0</v>
      </c>
      <c r="N7" s="29">
        <f aca="true" t="shared" si="0" ref="N7:O9">SUM(B7,E7,H7,K7)</f>
        <v>0</v>
      </c>
      <c r="O7" s="29">
        <f t="shared" si="0"/>
        <v>0</v>
      </c>
      <c r="P7" s="59">
        <f>SUM(N7:O7)</f>
        <v>0</v>
      </c>
      <c r="Q7" s="4"/>
      <c r="R7" s="4"/>
      <c r="S7" s="4"/>
    </row>
    <row r="8" spans="1:19" ht="23.25" customHeight="1">
      <c r="A8" s="84"/>
      <c r="B8" s="29"/>
      <c r="C8" s="29"/>
      <c r="D8" s="59"/>
      <c r="E8" s="29"/>
      <c r="F8" s="29"/>
      <c r="G8" s="59"/>
      <c r="H8" s="29"/>
      <c r="I8" s="29"/>
      <c r="J8" s="59"/>
      <c r="K8" s="29"/>
      <c r="L8" s="29"/>
      <c r="M8" s="59"/>
      <c r="N8" s="29"/>
      <c r="O8" s="29"/>
      <c r="P8" s="59"/>
      <c r="Q8" s="4"/>
      <c r="R8" s="4"/>
      <c r="S8" s="4"/>
    </row>
    <row r="9" spans="1:19" ht="23.25" customHeight="1">
      <c r="A9" s="85" t="s">
        <v>6</v>
      </c>
      <c r="B9" s="50">
        <f>SUM(B7:B8)</f>
        <v>0</v>
      </c>
      <c r="C9" s="50">
        <f>SUM(C7:C8)</f>
        <v>0</v>
      </c>
      <c r="D9" s="50">
        <f>SUM(B9:C9)</f>
        <v>0</v>
      </c>
      <c r="E9" s="50">
        <f>SUM(E7:E8)</f>
        <v>0</v>
      </c>
      <c r="F9" s="50">
        <f>SUM(F7:F8)</f>
        <v>0</v>
      </c>
      <c r="G9" s="50">
        <f>SUM(E9:F9)</f>
        <v>0</v>
      </c>
      <c r="H9" s="50">
        <f>SUM(H7:H8)</f>
        <v>0</v>
      </c>
      <c r="I9" s="50">
        <f>SUM(I7:I8)</f>
        <v>0</v>
      </c>
      <c r="J9" s="50">
        <f>SUM(H9:I9)</f>
        <v>0</v>
      </c>
      <c r="K9" s="50">
        <f>SUM(K7:K8)</f>
        <v>0</v>
      </c>
      <c r="L9" s="50">
        <f>SUM(L7:L8)</f>
        <v>0</v>
      </c>
      <c r="M9" s="50">
        <f>SUM(K9:L9)</f>
        <v>0</v>
      </c>
      <c r="N9" s="50">
        <f t="shared" si="0"/>
        <v>0</v>
      </c>
      <c r="O9" s="50">
        <f t="shared" si="0"/>
        <v>0</v>
      </c>
      <c r="P9" s="50">
        <f>SUM(N9:O9)</f>
        <v>0</v>
      </c>
      <c r="Q9" s="4"/>
      <c r="R9" s="4"/>
      <c r="S9" s="4"/>
    </row>
    <row r="10" spans="1:19" ht="23.25" customHeight="1">
      <c r="A10" s="9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"/>
      <c r="R10" s="4"/>
      <c r="S10" s="4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4">
      <selection activeCell="V13" sqref="V13"/>
    </sheetView>
  </sheetViews>
  <sheetFormatPr defaultColWidth="9.00390625" defaultRowHeight="24"/>
  <cols>
    <col min="1" max="1" width="32.125" style="51" customWidth="1"/>
    <col min="2" max="19" width="5.00390625" style="5" customWidth="1"/>
    <col min="20" max="16384" width="9.00390625" style="4" customWidth="1"/>
  </cols>
  <sheetData>
    <row r="1" spans="1:19" s="87" customFormat="1" ht="24.75" customHeight="1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</row>
    <row r="2" spans="1:19" s="87" customFormat="1" ht="24.75" customHeight="1">
      <c r="A2" s="757" t="s">
        <v>366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</row>
    <row r="3" spans="1:19" s="87" customFormat="1" ht="24.75" customHeight="1">
      <c r="A3" s="757" t="s">
        <v>18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</row>
    <row r="4" ht="20.25" customHeight="1"/>
    <row r="5" spans="1:19" s="88" customFormat="1" ht="25.5" customHeight="1">
      <c r="A5" s="762" t="s">
        <v>1</v>
      </c>
      <c r="B5" s="734" t="s">
        <v>2</v>
      </c>
      <c r="C5" s="735"/>
      <c r="D5" s="737"/>
      <c r="E5" s="734" t="s">
        <v>3</v>
      </c>
      <c r="F5" s="735"/>
      <c r="G5" s="737"/>
      <c r="H5" s="734" t="s">
        <v>8</v>
      </c>
      <c r="I5" s="735"/>
      <c r="J5" s="737"/>
      <c r="K5" s="734" t="s">
        <v>9</v>
      </c>
      <c r="L5" s="735"/>
      <c r="M5" s="737"/>
      <c r="N5" s="734" t="s">
        <v>10</v>
      </c>
      <c r="O5" s="735"/>
      <c r="P5" s="737"/>
      <c r="Q5" s="734" t="s">
        <v>7</v>
      </c>
      <c r="R5" s="735"/>
      <c r="S5" s="737"/>
    </row>
    <row r="6" spans="1:19" s="88" customFormat="1" ht="18.75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</row>
    <row r="7" spans="1:19" ht="25.5" customHeight="1">
      <c r="A7" s="84" t="s">
        <v>246</v>
      </c>
      <c r="B7" s="29">
        <v>48</v>
      </c>
      <c r="C7" s="29">
        <v>37</v>
      </c>
      <c r="D7" s="59">
        <f>SUM(B7:C7)</f>
        <v>85</v>
      </c>
      <c r="E7" s="29">
        <v>27</v>
      </c>
      <c r="F7" s="29">
        <v>27</v>
      </c>
      <c r="G7" s="59">
        <f>SUM(E7:F7)</f>
        <v>54</v>
      </c>
      <c r="H7" s="29">
        <v>15</v>
      </c>
      <c r="I7" s="29">
        <v>17</v>
      </c>
      <c r="J7" s="59">
        <f>SUM(H7:I7)</f>
        <v>32</v>
      </c>
      <c r="K7" s="29">
        <v>16</v>
      </c>
      <c r="L7" s="29">
        <v>17</v>
      </c>
      <c r="M7" s="59">
        <f>SUM(K7:L7)</f>
        <v>33</v>
      </c>
      <c r="N7" s="29">
        <v>9</v>
      </c>
      <c r="O7" s="29">
        <v>10</v>
      </c>
      <c r="P7" s="59">
        <f>SUM(N7:O7)</f>
        <v>19</v>
      </c>
      <c r="Q7" s="29">
        <f aca="true" t="shared" si="0" ref="Q7:R9">SUM(B7,E7,H7,K7,N7)</f>
        <v>115</v>
      </c>
      <c r="R7" s="29">
        <f t="shared" si="0"/>
        <v>108</v>
      </c>
      <c r="S7" s="59">
        <f>SUM(Q7:R7)</f>
        <v>223</v>
      </c>
    </row>
    <row r="8" spans="1:19" ht="25.5" customHeight="1">
      <c r="A8" s="84" t="s">
        <v>374</v>
      </c>
      <c r="B8" s="29">
        <v>19</v>
      </c>
      <c r="C8" s="29">
        <v>8</v>
      </c>
      <c r="D8" s="59">
        <f>SUM(B8:C8)</f>
        <v>27</v>
      </c>
      <c r="E8" s="29">
        <v>0</v>
      </c>
      <c r="F8" s="29">
        <v>0</v>
      </c>
      <c r="G8" s="59">
        <f>SUM(E8:F8)</f>
        <v>0</v>
      </c>
      <c r="H8" s="29">
        <v>0</v>
      </c>
      <c r="I8" s="29">
        <v>0</v>
      </c>
      <c r="J8" s="59">
        <f>SUM(H8:I8)</f>
        <v>0</v>
      </c>
      <c r="K8" s="29">
        <v>0</v>
      </c>
      <c r="L8" s="29">
        <v>0</v>
      </c>
      <c r="M8" s="59">
        <f>SUM(K8:L8)</f>
        <v>0</v>
      </c>
      <c r="N8" s="29">
        <v>0</v>
      </c>
      <c r="O8" s="29">
        <v>0</v>
      </c>
      <c r="P8" s="59">
        <f>SUM(N8:O8)</f>
        <v>0</v>
      </c>
      <c r="Q8" s="29">
        <f t="shared" si="0"/>
        <v>19</v>
      </c>
      <c r="R8" s="29">
        <f t="shared" si="0"/>
        <v>8</v>
      </c>
      <c r="S8" s="59">
        <f>SUM(Q8:R8)</f>
        <v>27</v>
      </c>
    </row>
    <row r="9" spans="1:19" ht="25.5" customHeight="1">
      <c r="A9" s="85" t="s">
        <v>6</v>
      </c>
      <c r="B9" s="50">
        <f>SUM(B7:B8)</f>
        <v>67</v>
      </c>
      <c r="C9" s="50">
        <f>SUM(C7:C8)</f>
        <v>45</v>
      </c>
      <c r="D9" s="50">
        <f>SUM(B9:C9)</f>
        <v>112</v>
      </c>
      <c r="E9" s="50">
        <f>SUM(E7:E8)</f>
        <v>27</v>
      </c>
      <c r="F9" s="50">
        <f>SUM(F7:F8)</f>
        <v>27</v>
      </c>
      <c r="G9" s="50">
        <f>SUM(E9:F9)</f>
        <v>54</v>
      </c>
      <c r="H9" s="50">
        <f>SUM(H7:H8)</f>
        <v>15</v>
      </c>
      <c r="I9" s="50">
        <f>SUM(I7:I8)</f>
        <v>17</v>
      </c>
      <c r="J9" s="50">
        <f>SUM(H9:I9)</f>
        <v>32</v>
      </c>
      <c r="K9" s="50">
        <f>SUM(K7:K8)</f>
        <v>16</v>
      </c>
      <c r="L9" s="50">
        <f>SUM(L7:L8)</f>
        <v>17</v>
      </c>
      <c r="M9" s="50">
        <f>SUM(K9:L9)</f>
        <v>33</v>
      </c>
      <c r="N9" s="50">
        <f>SUM(N7:N8)</f>
        <v>9</v>
      </c>
      <c r="O9" s="50">
        <f>SUM(O7:O8)</f>
        <v>10</v>
      </c>
      <c r="P9" s="50">
        <f>SUM(N9:O9)</f>
        <v>19</v>
      </c>
      <c r="Q9" s="50">
        <f t="shared" si="0"/>
        <v>134</v>
      </c>
      <c r="R9" s="50">
        <f t="shared" si="0"/>
        <v>116</v>
      </c>
      <c r="S9" s="50">
        <f>SUM(Q9:R9)</f>
        <v>250</v>
      </c>
    </row>
    <row r="12" spans="1:19" ht="21">
      <c r="A12" s="757" t="s">
        <v>0</v>
      </c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</row>
    <row r="13" spans="1:19" ht="21">
      <c r="A13" s="757" t="s">
        <v>366</v>
      </c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</row>
    <row r="14" spans="1:19" ht="21">
      <c r="A14" s="757" t="s">
        <v>373</v>
      </c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</row>
    <row r="16" spans="1:19" ht="18.75">
      <c r="A16" s="762" t="s">
        <v>1</v>
      </c>
      <c r="B16" s="734" t="s">
        <v>2</v>
      </c>
      <c r="C16" s="735"/>
      <c r="D16" s="737"/>
      <c r="E16" s="734" t="s">
        <v>3</v>
      </c>
      <c r="F16" s="735"/>
      <c r="G16" s="737"/>
      <c r="H16" s="734" t="s">
        <v>8</v>
      </c>
      <c r="I16" s="735"/>
      <c r="J16" s="737"/>
      <c r="K16" s="734" t="s">
        <v>9</v>
      </c>
      <c r="L16" s="735"/>
      <c r="M16" s="737"/>
      <c r="N16" s="734" t="s">
        <v>10</v>
      </c>
      <c r="O16" s="735"/>
      <c r="P16" s="737"/>
      <c r="Q16" s="734" t="s">
        <v>7</v>
      </c>
      <c r="R16" s="735"/>
      <c r="S16" s="737"/>
    </row>
    <row r="17" spans="1:19" ht="18.75">
      <c r="A17" s="763"/>
      <c r="B17" s="34" t="s">
        <v>4</v>
      </c>
      <c r="C17" s="34" t="s">
        <v>5</v>
      </c>
      <c r="D17" s="34" t="s">
        <v>6</v>
      </c>
      <c r="E17" s="34" t="s">
        <v>4</v>
      </c>
      <c r="F17" s="34" t="s">
        <v>5</v>
      </c>
      <c r="G17" s="34" t="s">
        <v>6</v>
      </c>
      <c r="H17" s="34" t="s">
        <v>4</v>
      </c>
      <c r="I17" s="34" t="s">
        <v>5</v>
      </c>
      <c r="J17" s="34" t="s">
        <v>6</v>
      </c>
      <c r="K17" s="34" t="s">
        <v>4</v>
      </c>
      <c r="L17" s="34" t="s">
        <v>5</v>
      </c>
      <c r="M17" s="34" t="s">
        <v>6</v>
      </c>
      <c r="N17" s="34" t="s">
        <v>4</v>
      </c>
      <c r="O17" s="34" t="s">
        <v>5</v>
      </c>
      <c r="P17" s="34" t="s">
        <v>6</v>
      </c>
      <c r="Q17" s="34" t="s">
        <v>4</v>
      </c>
      <c r="R17" s="34" t="s">
        <v>5</v>
      </c>
      <c r="S17" s="34" t="s">
        <v>6</v>
      </c>
    </row>
    <row r="18" spans="1:19" ht="18.75">
      <c r="A18" s="84" t="s">
        <v>375</v>
      </c>
      <c r="B18" s="29">
        <v>53</v>
      </c>
      <c r="C18" s="29">
        <v>7</v>
      </c>
      <c r="D18" s="59">
        <f>SUM(B18:C18)</f>
        <v>60</v>
      </c>
      <c r="E18" s="29">
        <v>0</v>
      </c>
      <c r="F18" s="29">
        <v>0</v>
      </c>
      <c r="G18" s="59">
        <f>SUM(E18:F18)</f>
        <v>0</v>
      </c>
      <c r="H18" s="29">
        <v>0</v>
      </c>
      <c r="I18" s="29">
        <v>0</v>
      </c>
      <c r="J18" s="59">
        <f>SUM(H18:I18)</f>
        <v>0</v>
      </c>
      <c r="K18" s="29">
        <v>0</v>
      </c>
      <c r="L18" s="29">
        <v>0</v>
      </c>
      <c r="M18" s="59">
        <f>SUM(K18:L18)</f>
        <v>0</v>
      </c>
      <c r="N18" s="29">
        <v>0</v>
      </c>
      <c r="O18" s="29">
        <v>0</v>
      </c>
      <c r="P18" s="59">
        <f>SUM(N18:O18)</f>
        <v>0</v>
      </c>
      <c r="Q18" s="29">
        <f>SUM(B18,E18,H18,K18,N18)</f>
        <v>53</v>
      </c>
      <c r="R18" s="29">
        <f>SUM(C18,F18,I18,L18,O18)</f>
        <v>7</v>
      </c>
      <c r="S18" s="59">
        <f>SUM(Q18:R18)</f>
        <v>60</v>
      </c>
    </row>
    <row r="19" spans="1:19" ht="18.75">
      <c r="A19" s="84"/>
      <c r="B19" s="29"/>
      <c r="C19" s="29"/>
      <c r="D19" s="59"/>
      <c r="E19" s="29"/>
      <c r="F19" s="29"/>
      <c r="G19" s="59"/>
      <c r="H19" s="29"/>
      <c r="I19" s="29"/>
      <c r="J19" s="59"/>
      <c r="K19" s="29"/>
      <c r="L19" s="29"/>
      <c r="M19" s="59"/>
      <c r="N19" s="29"/>
      <c r="O19" s="29"/>
      <c r="P19" s="59"/>
      <c r="Q19" s="29"/>
      <c r="R19" s="29"/>
      <c r="S19" s="59"/>
    </row>
    <row r="20" spans="1:19" ht="18.75">
      <c r="A20" s="85" t="s">
        <v>6</v>
      </c>
      <c r="B20" s="50">
        <f>SUM(B18:B19)</f>
        <v>53</v>
      </c>
      <c r="C20" s="50">
        <f>SUM(C18:C19)</f>
        <v>7</v>
      </c>
      <c r="D20" s="50">
        <f>SUM(B20:C20)</f>
        <v>60</v>
      </c>
      <c r="E20" s="50">
        <f>SUM(E18:E19)</f>
        <v>0</v>
      </c>
      <c r="F20" s="50">
        <f>SUM(F18:F19)</f>
        <v>0</v>
      </c>
      <c r="G20" s="50">
        <f>SUM(E20:F20)</f>
        <v>0</v>
      </c>
      <c r="H20" s="50">
        <f>SUM(H18:H19)</f>
        <v>0</v>
      </c>
      <c r="I20" s="50">
        <f>SUM(I18:I19)</f>
        <v>0</v>
      </c>
      <c r="J20" s="50">
        <f>SUM(H20:I20)</f>
        <v>0</v>
      </c>
      <c r="K20" s="50">
        <f>SUM(K18:K19)</f>
        <v>0</v>
      </c>
      <c r="L20" s="50">
        <f>SUM(L18:L19)</f>
        <v>0</v>
      </c>
      <c r="M20" s="50">
        <f>SUM(K20:L20)</f>
        <v>0</v>
      </c>
      <c r="N20" s="50">
        <f>SUM(N18:N19)</f>
        <v>0</v>
      </c>
      <c r="O20" s="50">
        <f>SUM(O18:O19)</f>
        <v>0</v>
      </c>
      <c r="P20" s="50">
        <f>SUM(N20:O20)</f>
        <v>0</v>
      </c>
      <c r="Q20" s="50">
        <f>SUM(B20,E20,H20,K20,N20)</f>
        <v>53</v>
      </c>
      <c r="R20" s="50">
        <f>SUM(C20,F20,I20,L20,O20)</f>
        <v>7</v>
      </c>
      <c r="S20" s="50">
        <f>SUM(Q20:R20)</f>
        <v>60</v>
      </c>
    </row>
  </sheetData>
  <sheetProtection/>
  <mergeCells count="2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1" manualBreakCount="1">
    <brk id="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91"/>
  <sheetViews>
    <sheetView showGridLines="0" zoomScalePageLayoutView="0" workbookViewId="0" topLeftCell="A1">
      <selection activeCell="V40" sqref="V40"/>
    </sheetView>
  </sheetViews>
  <sheetFormatPr defaultColWidth="5.00390625" defaultRowHeight="24" customHeight="1"/>
  <cols>
    <col min="1" max="1" width="38.625" style="51" customWidth="1"/>
    <col min="2" max="12" width="5.00390625" style="5" customWidth="1"/>
    <col min="13" max="13" width="5.875" style="5" customWidth="1"/>
    <col min="14" max="16384" width="5.00390625" style="4" customWidth="1"/>
  </cols>
  <sheetData>
    <row r="1" spans="1:13" s="87" customFormat="1" ht="25.5" customHeight="1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</row>
    <row r="2" spans="1:13" s="87" customFormat="1" ht="25.5" customHeight="1">
      <c r="A2" s="757" t="s">
        <v>367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</row>
    <row r="4" spans="1:13" s="88" customFormat="1" ht="24" customHeight="1">
      <c r="A4" s="762" t="s">
        <v>20</v>
      </c>
      <c r="B4" s="734" t="s">
        <v>2</v>
      </c>
      <c r="C4" s="735"/>
      <c r="D4" s="737"/>
      <c r="E4" s="734" t="s">
        <v>3</v>
      </c>
      <c r="F4" s="735"/>
      <c r="G4" s="737"/>
      <c r="H4" s="734" t="s">
        <v>59</v>
      </c>
      <c r="I4" s="735"/>
      <c r="J4" s="737"/>
      <c r="K4" s="734" t="s">
        <v>7</v>
      </c>
      <c r="L4" s="735"/>
      <c r="M4" s="737"/>
    </row>
    <row r="5" spans="1:13" s="88" customFormat="1" ht="24" customHeight="1">
      <c r="A5" s="763"/>
      <c r="B5" s="34" t="s">
        <v>4</v>
      </c>
      <c r="C5" s="34" t="s">
        <v>5</v>
      </c>
      <c r="D5" s="34" t="s">
        <v>6</v>
      </c>
      <c r="E5" s="34" t="s">
        <v>4</v>
      </c>
      <c r="F5" s="34" t="s">
        <v>5</v>
      </c>
      <c r="G5" s="34" t="s">
        <v>6</v>
      </c>
      <c r="H5" s="34" t="s">
        <v>4</v>
      </c>
      <c r="I5" s="34" t="s">
        <v>5</v>
      </c>
      <c r="J5" s="34" t="s">
        <v>6</v>
      </c>
      <c r="K5" s="34" t="s">
        <v>4</v>
      </c>
      <c r="L5" s="34" t="s">
        <v>5</v>
      </c>
      <c r="M5" s="34" t="s">
        <v>6</v>
      </c>
    </row>
    <row r="6" spans="1:13" ht="24" customHeight="1">
      <c r="A6" s="84" t="s">
        <v>296</v>
      </c>
      <c r="B6" s="29">
        <v>1</v>
      </c>
      <c r="C6" s="29">
        <v>0</v>
      </c>
      <c r="D6" s="59">
        <f aca="true" t="shared" si="0" ref="D6:D15">SUM(B6:C6)</f>
        <v>1</v>
      </c>
      <c r="E6" s="29">
        <v>0</v>
      </c>
      <c r="F6" s="29">
        <v>0</v>
      </c>
      <c r="G6" s="59">
        <f aca="true" t="shared" si="1" ref="G6:G15">SUM(E6:F6)</f>
        <v>0</v>
      </c>
      <c r="H6" s="29">
        <v>2</v>
      </c>
      <c r="I6" s="29">
        <v>2</v>
      </c>
      <c r="J6" s="59">
        <f aca="true" t="shared" si="2" ref="J6:J15">SUM(H6:I6)</f>
        <v>4</v>
      </c>
      <c r="K6" s="29">
        <f aca="true" t="shared" si="3" ref="K6:M10">SUM(B6,E6,H6)</f>
        <v>3</v>
      </c>
      <c r="L6" s="29">
        <f t="shared" si="3"/>
        <v>2</v>
      </c>
      <c r="M6" s="59">
        <f t="shared" si="3"/>
        <v>5</v>
      </c>
    </row>
    <row r="7" spans="1:13" ht="24" customHeight="1">
      <c r="A7" s="84" t="s">
        <v>298</v>
      </c>
      <c r="B7" s="29">
        <v>0</v>
      </c>
      <c r="C7" s="29">
        <v>0</v>
      </c>
      <c r="D7" s="59">
        <f t="shared" si="0"/>
        <v>0</v>
      </c>
      <c r="E7" s="29">
        <v>0</v>
      </c>
      <c r="F7" s="29">
        <v>0</v>
      </c>
      <c r="G7" s="59">
        <f t="shared" si="1"/>
        <v>0</v>
      </c>
      <c r="H7" s="29">
        <v>1</v>
      </c>
      <c r="I7" s="29">
        <v>1</v>
      </c>
      <c r="J7" s="59">
        <f t="shared" si="2"/>
        <v>2</v>
      </c>
      <c r="K7" s="29">
        <f t="shared" si="3"/>
        <v>1</v>
      </c>
      <c r="L7" s="29">
        <f t="shared" si="3"/>
        <v>1</v>
      </c>
      <c r="M7" s="59">
        <f t="shared" si="3"/>
        <v>2</v>
      </c>
    </row>
    <row r="8" spans="1:13" ht="24" customHeight="1">
      <c r="A8" s="84" t="s">
        <v>350</v>
      </c>
      <c r="B8" s="29">
        <v>0</v>
      </c>
      <c r="C8" s="29">
        <v>1</v>
      </c>
      <c r="D8" s="59">
        <f t="shared" si="0"/>
        <v>1</v>
      </c>
      <c r="E8" s="29">
        <v>0</v>
      </c>
      <c r="F8" s="29">
        <v>0</v>
      </c>
      <c r="G8" s="59">
        <f t="shared" si="1"/>
        <v>0</v>
      </c>
      <c r="H8" s="29">
        <v>0</v>
      </c>
      <c r="I8" s="29">
        <v>0</v>
      </c>
      <c r="J8" s="59">
        <f t="shared" si="2"/>
        <v>0</v>
      </c>
      <c r="K8" s="29">
        <f t="shared" si="3"/>
        <v>0</v>
      </c>
      <c r="L8" s="29">
        <f t="shared" si="3"/>
        <v>1</v>
      </c>
      <c r="M8" s="59">
        <f t="shared" si="3"/>
        <v>1</v>
      </c>
    </row>
    <row r="9" spans="1:13" ht="24" customHeight="1">
      <c r="A9" s="84" t="s">
        <v>299</v>
      </c>
      <c r="B9" s="29">
        <v>0</v>
      </c>
      <c r="C9" s="29">
        <v>1</v>
      </c>
      <c r="D9" s="59">
        <f t="shared" si="0"/>
        <v>1</v>
      </c>
      <c r="E9" s="29">
        <v>0</v>
      </c>
      <c r="F9" s="29">
        <v>0</v>
      </c>
      <c r="G9" s="59">
        <f t="shared" si="1"/>
        <v>0</v>
      </c>
      <c r="H9" s="29">
        <v>0</v>
      </c>
      <c r="I9" s="29">
        <v>5</v>
      </c>
      <c r="J9" s="59">
        <f t="shared" si="2"/>
        <v>5</v>
      </c>
      <c r="K9" s="29">
        <f t="shared" si="3"/>
        <v>0</v>
      </c>
      <c r="L9" s="29">
        <f t="shared" si="3"/>
        <v>6</v>
      </c>
      <c r="M9" s="59">
        <f t="shared" si="3"/>
        <v>6</v>
      </c>
    </row>
    <row r="10" spans="1:13" ht="24" customHeight="1">
      <c r="A10" s="84" t="s">
        <v>300</v>
      </c>
      <c r="B10" s="29">
        <v>0</v>
      </c>
      <c r="C10" s="29">
        <v>0</v>
      </c>
      <c r="D10" s="59">
        <f t="shared" si="0"/>
        <v>0</v>
      </c>
      <c r="E10" s="29">
        <v>0</v>
      </c>
      <c r="F10" s="29">
        <v>0</v>
      </c>
      <c r="G10" s="59">
        <f t="shared" si="1"/>
        <v>0</v>
      </c>
      <c r="H10" s="29">
        <v>1</v>
      </c>
      <c r="I10" s="29">
        <v>0</v>
      </c>
      <c r="J10" s="59">
        <f t="shared" si="2"/>
        <v>1</v>
      </c>
      <c r="K10" s="29">
        <f t="shared" si="3"/>
        <v>1</v>
      </c>
      <c r="L10" s="29">
        <f t="shared" si="3"/>
        <v>0</v>
      </c>
      <c r="M10" s="59">
        <f t="shared" si="3"/>
        <v>1</v>
      </c>
    </row>
    <row r="11" spans="1:13" ht="24" customHeight="1">
      <c r="A11" s="77" t="s">
        <v>6</v>
      </c>
      <c r="B11" s="62">
        <f>SUM(B6:B10)</f>
        <v>1</v>
      </c>
      <c r="C11" s="62">
        <f>SUM(C6:C10)</f>
        <v>2</v>
      </c>
      <c r="D11" s="62">
        <f t="shared" si="0"/>
        <v>3</v>
      </c>
      <c r="E11" s="62">
        <f>SUM(E6:E10)</f>
        <v>0</v>
      </c>
      <c r="F11" s="62">
        <f>SUM(F6:F10)</f>
        <v>0</v>
      </c>
      <c r="G11" s="62">
        <f t="shared" si="1"/>
        <v>0</v>
      </c>
      <c r="H11" s="62">
        <f>SUM(H6:H10)</f>
        <v>4</v>
      </c>
      <c r="I11" s="62">
        <f>SUM(I6:I10)</f>
        <v>8</v>
      </c>
      <c r="J11" s="62">
        <f t="shared" si="2"/>
        <v>12</v>
      </c>
      <c r="K11" s="62">
        <f>SUM(K6:K10)</f>
        <v>5</v>
      </c>
      <c r="L11" s="62">
        <f>SUM(L6:L10)</f>
        <v>10</v>
      </c>
      <c r="M11" s="62">
        <f>SUM(K11:L11)</f>
        <v>15</v>
      </c>
    </row>
    <row r="12" spans="1:13" ht="24" customHeight="1">
      <c r="A12" s="74" t="s">
        <v>301</v>
      </c>
      <c r="B12" s="29">
        <v>1</v>
      </c>
      <c r="C12" s="29">
        <v>1</v>
      </c>
      <c r="D12" s="59">
        <f>SUM(B12:C12)</f>
        <v>2</v>
      </c>
      <c r="E12" s="29">
        <v>0</v>
      </c>
      <c r="F12" s="29">
        <v>2</v>
      </c>
      <c r="G12" s="59">
        <f>SUM(E12:F12)</f>
        <v>2</v>
      </c>
      <c r="H12" s="29">
        <v>1</v>
      </c>
      <c r="I12" s="29">
        <v>1</v>
      </c>
      <c r="J12" s="59">
        <f>SUM(H12:I12)</f>
        <v>2</v>
      </c>
      <c r="K12" s="29">
        <f>SUM(B12,E12,H12)</f>
        <v>2</v>
      </c>
      <c r="L12" s="29">
        <f>SUM(C12,F12,I12)</f>
        <v>4</v>
      </c>
      <c r="M12" s="59">
        <f>SUM(D12,G12,J12)</f>
        <v>6</v>
      </c>
    </row>
    <row r="13" spans="1:13" ht="24" customHeight="1">
      <c r="A13" s="77" t="s">
        <v>6</v>
      </c>
      <c r="B13" s="62">
        <f>SUM(B12:B12)</f>
        <v>1</v>
      </c>
      <c r="C13" s="62">
        <f>SUM(C12:C12)</f>
        <v>1</v>
      </c>
      <c r="D13" s="62">
        <f>SUM(B13:C13)</f>
        <v>2</v>
      </c>
      <c r="E13" s="62">
        <f>SUM(E12:E12)</f>
        <v>0</v>
      </c>
      <c r="F13" s="62">
        <f>SUM(F12:F12)</f>
        <v>2</v>
      </c>
      <c r="G13" s="62">
        <f>SUM(E13:F13)</f>
        <v>2</v>
      </c>
      <c r="H13" s="62">
        <f>SUM(H12:H12)</f>
        <v>1</v>
      </c>
      <c r="I13" s="62">
        <f>SUM(I12:I12)</f>
        <v>1</v>
      </c>
      <c r="J13" s="62">
        <f>SUM(H13:I13)</f>
        <v>2</v>
      </c>
      <c r="K13" s="62">
        <f>SUM(K12:K12)</f>
        <v>2</v>
      </c>
      <c r="L13" s="62">
        <f>SUM(L12:L12)</f>
        <v>4</v>
      </c>
      <c r="M13" s="62">
        <f>SUM(M12:M12)</f>
        <v>6</v>
      </c>
    </row>
    <row r="14" spans="1:13" ht="24" customHeight="1">
      <c r="A14" s="74" t="s">
        <v>321</v>
      </c>
      <c r="B14" s="29">
        <v>0</v>
      </c>
      <c r="C14" s="29">
        <v>3</v>
      </c>
      <c r="D14" s="59">
        <f t="shared" si="0"/>
        <v>3</v>
      </c>
      <c r="E14" s="29">
        <v>0</v>
      </c>
      <c r="F14" s="29">
        <v>0</v>
      </c>
      <c r="G14" s="59">
        <f t="shared" si="1"/>
        <v>0</v>
      </c>
      <c r="H14" s="29">
        <v>0</v>
      </c>
      <c r="I14" s="29">
        <v>0</v>
      </c>
      <c r="J14" s="59">
        <f t="shared" si="2"/>
        <v>0</v>
      </c>
      <c r="K14" s="29">
        <f>SUM(B14,E14,H14)</f>
        <v>0</v>
      </c>
      <c r="L14" s="29">
        <f>SUM(C14,F14,I14)</f>
        <v>3</v>
      </c>
      <c r="M14" s="59">
        <f>SUM(D14,G14,J14)</f>
        <v>3</v>
      </c>
    </row>
    <row r="15" spans="1:13" ht="24" customHeight="1">
      <c r="A15" s="77" t="s">
        <v>6</v>
      </c>
      <c r="B15" s="62">
        <f>SUM(B14:B14)</f>
        <v>0</v>
      </c>
      <c r="C15" s="62">
        <f>SUM(C14:C14)</f>
        <v>3</v>
      </c>
      <c r="D15" s="62">
        <f t="shared" si="0"/>
        <v>3</v>
      </c>
      <c r="E15" s="62">
        <f>SUM(E14:E14)</f>
        <v>0</v>
      </c>
      <c r="F15" s="62">
        <f>SUM(F14:F14)</f>
        <v>0</v>
      </c>
      <c r="G15" s="62">
        <f t="shared" si="1"/>
        <v>0</v>
      </c>
      <c r="H15" s="62">
        <f>SUM(H14:H14)</f>
        <v>0</v>
      </c>
      <c r="I15" s="62">
        <f>SUM(I14:I14)</f>
        <v>0</v>
      </c>
      <c r="J15" s="62">
        <f t="shared" si="2"/>
        <v>0</v>
      </c>
      <c r="K15" s="62">
        <f>SUM(K14:K14)</f>
        <v>0</v>
      </c>
      <c r="L15" s="62">
        <f>SUM(L14:L14)</f>
        <v>3</v>
      </c>
      <c r="M15" s="62">
        <f>SUM(M14:M14)</f>
        <v>3</v>
      </c>
    </row>
    <row r="16" spans="1:13" ht="29.25" customHeight="1">
      <c r="A16" s="96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5" customHeight="1"/>
    <row r="18" spans="1:13" s="88" customFormat="1" ht="24" customHeight="1">
      <c r="A18" s="762" t="s">
        <v>20</v>
      </c>
      <c r="B18" s="734" t="s">
        <v>2</v>
      </c>
      <c r="C18" s="735"/>
      <c r="D18" s="737"/>
      <c r="E18" s="734" t="s">
        <v>3</v>
      </c>
      <c r="F18" s="735"/>
      <c r="G18" s="737"/>
      <c r="H18" s="734" t="s">
        <v>59</v>
      </c>
      <c r="I18" s="735"/>
      <c r="J18" s="737"/>
      <c r="K18" s="734" t="s">
        <v>7</v>
      </c>
      <c r="L18" s="735"/>
      <c r="M18" s="737"/>
    </row>
    <row r="19" spans="1:13" s="88" customFormat="1" ht="24" customHeight="1">
      <c r="A19" s="763"/>
      <c r="B19" s="34" t="s">
        <v>4</v>
      </c>
      <c r="C19" s="34" t="s">
        <v>5</v>
      </c>
      <c r="D19" s="34" t="s">
        <v>6</v>
      </c>
      <c r="E19" s="34" t="s">
        <v>4</v>
      </c>
      <c r="F19" s="34" t="s">
        <v>5</v>
      </c>
      <c r="G19" s="34" t="s">
        <v>6</v>
      </c>
      <c r="H19" s="34" t="s">
        <v>4</v>
      </c>
      <c r="I19" s="34" t="s">
        <v>5</v>
      </c>
      <c r="J19" s="34" t="s">
        <v>6</v>
      </c>
      <c r="K19" s="34" t="s">
        <v>4</v>
      </c>
      <c r="L19" s="34" t="s">
        <v>5</v>
      </c>
      <c r="M19" s="34" t="s">
        <v>6</v>
      </c>
    </row>
    <row r="20" spans="1:13" ht="24" customHeight="1">
      <c r="A20" s="84" t="s">
        <v>302</v>
      </c>
      <c r="B20" s="29">
        <v>1</v>
      </c>
      <c r="C20" s="29">
        <v>1</v>
      </c>
      <c r="D20" s="59">
        <f aca="true" t="shared" si="4" ref="D20:D28">SUM(B20:C20)</f>
        <v>2</v>
      </c>
      <c r="E20" s="29">
        <v>0</v>
      </c>
      <c r="F20" s="29">
        <v>2</v>
      </c>
      <c r="G20" s="59">
        <f aca="true" t="shared" si="5" ref="G20:G28">SUM(E20:F20)</f>
        <v>2</v>
      </c>
      <c r="H20" s="29">
        <v>0</v>
      </c>
      <c r="I20" s="29">
        <v>8</v>
      </c>
      <c r="J20" s="59">
        <f aca="true" t="shared" si="6" ref="J20:J28">SUM(H20:I20)</f>
        <v>8</v>
      </c>
      <c r="K20" s="29">
        <f aca="true" t="shared" si="7" ref="K20:K28">SUM(B20,E20,H20)</f>
        <v>1</v>
      </c>
      <c r="L20" s="29">
        <f aca="true" t="shared" si="8" ref="L20:L28">SUM(C20,F20,I20)</f>
        <v>11</v>
      </c>
      <c r="M20" s="59">
        <f aca="true" t="shared" si="9" ref="M20:M28">SUM(D20,G20,J20)</f>
        <v>12</v>
      </c>
    </row>
    <row r="21" spans="1:13" ht="24" customHeight="1">
      <c r="A21" s="84" t="s">
        <v>261</v>
      </c>
      <c r="B21" s="29">
        <v>0</v>
      </c>
      <c r="C21" s="29">
        <v>0</v>
      </c>
      <c r="D21" s="59">
        <f t="shared" si="4"/>
        <v>0</v>
      </c>
      <c r="E21" s="29">
        <v>0</v>
      </c>
      <c r="F21" s="29">
        <v>0</v>
      </c>
      <c r="G21" s="59">
        <f t="shared" si="5"/>
        <v>0</v>
      </c>
      <c r="H21" s="29">
        <v>0</v>
      </c>
      <c r="I21" s="29">
        <v>3</v>
      </c>
      <c r="J21" s="59">
        <f t="shared" si="6"/>
        <v>3</v>
      </c>
      <c r="K21" s="29">
        <f t="shared" si="7"/>
        <v>0</v>
      </c>
      <c r="L21" s="29">
        <f t="shared" si="8"/>
        <v>3</v>
      </c>
      <c r="M21" s="59">
        <f t="shared" si="9"/>
        <v>3</v>
      </c>
    </row>
    <row r="22" spans="1:13" ht="24" customHeight="1">
      <c r="A22" s="84" t="s">
        <v>303</v>
      </c>
      <c r="B22" s="29">
        <v>0</v>
      </c>
      <c r="C22" s="29">
        <v>0</v>
      </c>
      <c r="D22" s="59">
        <f t="shared" si="4"/>
        <v>0</v>
      </c>
      <c r="E22" s="29">
        <v>0</v>
      </c>
      <c r="F22" s="29">
        <v>0</v>
      </c>
      <c r="G22" s="59">
        <f t="shared" si="5"/>
        <v>0</v>
      </c>
      <c r="H22" s="29">
        <v>1</v>
      </c>
      <c r="I22" s="29">
        <v>3</v>
      </c>
      <c r="J22" s="59">
        <f t="shared" si="6"/>
        <v>4</v>
      </c>
      <c r="K22" s="29">
        <f t="shared" si="7"/>
        <v>1</v>
      </c>
      <c r="L22" s="29">
        <f t="shared" si="8"/>
        <v>3</v>
      </c>
      <c r="M22" s="59">
        <f t="shared" si="9"/>
        <v>4</v>
      </c>
    </row>
    <row r="23" spans="1:13" ht="24" customHeight="1">
      <c r="A23" s="84" t="s">
        <v>309</v>
      </c>
      <c r="B23" s="29">
        <v>7</v>
      </c>
      <c r="C23" s="29">
        <v>12</v>
      </c>
      <c r="D23" s="59">
        <f t="shared" si="4"/>
        <v>19</v>
      </c>
      <c r="E23" s="29">
        <v>2</v>
      </c>
      <c r="F23" s="29">
        <v>6</v>
      </c>
      <c r="G23" s="59">
        <f t="shared" si="5"/>
        <v>8</v>
      </c>
      <c r="H23" s="29">
        <v>8</v>
      </c>
      <c r="I23" s="29">
        <v>10</v>
      </c>
      <c r="J23" s="59">
        <f t="shared" si="6"/>
        <v>18</v>
      </c>
      <c r="K23" s="29">
        <f t="shared" si="7"/>
        <v>17</v>
      </c>
      <c r="L23" s="29">
        <f t="shared" si="8"/>
        <v>28</v>
      </c>
      <c r="M23" s="59">
        <f t="shared" si="9"/>
        <v>45</v>
      </c>
    </row>
    <row r="24" spans="1:13" ht="24" customHeight="1">
      <c r="A24" s="84" t="s">
        <v>304</v>
      </c>
      <c r="B24" s="29">
        <v>0</v>
      </c>
      <c r="C24" s="29">
        <v>0</v>
      </c>
      <c r="D24" s="59">
        <f t="shared" si="4"/>
        <v>0</v>
      </c>
      <c r="E24" s="29">
        <v>0</v>
      </c>
      <c r="F24" s="29">
        <v>0</v>
      </c>
      <c r="G24" s="59">
        <f t="shared" si="5"/>
        <v>0</v>
      </c>
      <c r="H24" s="29">
        <v>0</v>
      </c>
      <c r="I24" s="29">
        <v>1</v>
      </c>
      <c r="J24" s="59">
        <f t="shared" si="6"/>
        <v>1</v>
      </c>
      <c r="K24" s="29">
        <f t="shared" si="7"/>
        <v>0</v>
      </c>
      <c r="L24" s="29">
        <f t="shared" si="8"/>
        <v>1</v>
      </c>
      <c r="M24" s="59">
        <f t="shared" si="9"/>
        <v>1</v>
      </c>
    </row>
    <row r="25" spans="1:13" ht="24" customHeight="1">
      <c r="A25" s="84" t="s">
        <v>307</v>
      </c>
      <c r="B25" s="29">
        <v>0</v>
      </c>
      <c r="C25" s="29">
        <v>0</v>
      </c>
      <c r="D25" s="59">
        <f t="shared" si="4"/>
        <v>0</v>
      </c>
      <c r="E25" s="29">
        <v>0</v>
      </c>
      <c r="F25" s="29">
        <v>1</v>
      </c>
      <c r="G25" s="59">
        <f t="shared" si="5"/>
        <v>1</v>
      </c>
      <c r="H25" s="29">
        <v>0</v>
      </c>
      <c r="I25" s="29">
        <v>3</v>
      </c>
      <c r="J25" s="59">
        <f t="shared" si="6"/>
        <v>3</v>
      </c>
      <c r="K25" s="29">
        <f t="shared" si="7"/>
        <v>0</v>
      </c>
      <c r="L25" s="29">
        <f t="shared" si="8"/>
        <v>4</v>
      </c>
      <c r="M25" s="59">
        <f t="shared" si="9"/>
        <v>4</v>
      </c>
    </row>
    <row r="26" spans="1:13" ht="24" customHeight="1">
      <c r="A26" s="84" t="s">
        <v>305</v>
      </c>
      <c r="B26" s="29">
        <v>7</v>
      </c>
      <c r="C26" s="29">
        <v>5</v>
      </c>
      <c r="D26" s="59">
        <f t="shared" si="4"/>
        <v>12</v>
      </c>
      <c r="E26" s="29">
        <v>0</v>
      </c>
      <c r="F26" s="29">
        <v>0</v>
      </c>
      <c r="G26" s="59">
        <f t="shared" si="5"/>
        <v>0</v>
      </c>
      <c r="H26" s="29">
        <v>3</v>
      </c>
      <c r="I26" s="29">
        <v>0</v>
      </c>
      <c r="J26" s="59">
        <f t="shared" si="6"/>
        <v>3</v>
      </c>
      <c r="K26" s="29">
        <f t="shared" si="7"/>
        <v>10</v>
      </c>
      <c r="L26" s="29">
        <f t="shared" si="8"/>
        <v>5</v>
      </c>
      <c r="M26" s="59">
        <f t="shared" si="9"/>
        <v>15</v>
      </c>
    </row>
    <row r="27" spans="1:13" ht="24" customHeight="1">
      <c r="A27" s="84" t="s">
        <v>306</v>
      </c>
      <c r="B27" s="29">
        <v>0</v>
      </c>
      <c r="C27" s="29">
        <v>3</v>
      </c>
      <c r="D27" s="59">
        <f t="shared" si="4"/>
        <v>3</v>
      </c>
      <c r="E27" s="29">
        <v>0</v>
      </c>
      <c r="F27" s="29">
        <v>6</v>
      </c>
      <c r="G27" s="59">
        <f t="shared" si="5"/>
        <v>6</v>
      </c>
      <c r="H27" s="29">
        <v>0</v>
      </c>
      <c r="I27" s="29">
        <v>0</v>
      </c>
      <c r="J27" s="59">
        <f t="shared" si="6"/>
        <v>0</v>
      </c>
      <c r="K27" s="29">
        <f t="shared" si="7"/>
        <v>0</v>
      </c>
      <c r="L27" s="29">
        <f t="shared" si="8"/>
        <v>9</v>
      </c>
      <c r="M27" s="59">
        <f t="shared" si="9"/>
        <v>9</v>
      </c>
    </row>
    <row r="28" spans="1:13" ht="24" customHeight="1">
      <c r="A28" s="84" t="s">
        <v>308</v>
      </c>
      <c r="B28" s="29">
        <v>0</v>
      </c>
      <c r="C28" s="29">
        <v>4</v>
      </c>
      <c r="D28" s="59">
        <f t="shared" si="4"/>
        <v>4</v>
      </c>
      <c r="E28" s="29">
        <v>0</v>
      </c>
      <c r="F28" s="29">
        <v>0</v>
      </c>
      <c r="G28" s="59">
        <f t="shared" si="5"/>
        <v>0</v>
      </c>
      <c r="H28" s="29">
        <v>2</v>
      </c>
      <c r="I28" s="29">
        <v>10</v>
      </c>
      <c r="J28" s="59">
        <f t="shared" si="6"/>
        <v>12</v>
      </c>
      <c r="K28" s="29">
        <f t="shared" si="7"/>
        <v>2</v>
      </c>
      <c r="L28" s="29">
        <f t="shared" si="8"/>
        <v>14</v>
      </c>
      <c r="M28" s="59">
        <f t="shared" si="9"/>
        <v>16</v>
      </c>
    </row>
    <row r="29" spans="1:13" ht="24" customHeight="1">
      <c r="A29" s="91" t="s">
        <v>6</v>
      </c>
      <c r="B29" s="92">
        <f>SUM(B20:B28)</f>
        <v>15</v>
      </c>
      <c r="C29" s="92">
        <f>SUM(C20:C28)</f>
        <v>25</v>
      </c>
      <c r="D29" s="92">
        <f>SUM(B29:C29)</f>
        <v>40</v>
      </c>
      <c r="E29" s="92">
        <f>SUM(E20:E28)</f>
        <v>2</v>
      </c>
      <c r="F29" s="92">
        <f>SUM(F20:F28)</f>
        <v>15</v>
      </c>
      <c r="G29" s="92">
        <f>SUM(E29:F29)</f>
        <v>17</v>
      </c>
      <c r="H29" s="92">
        <f>SUM(H20:H28)</f>
        <v>14</v>
      </c>
      <c r="I29" s="92">
        <f>SUM(I20:I28)</f>
        <v>38</v>
      </c>
      <c r="J29" s="92">
        <f>SUM(H29:I29)</f>
        <v>52</v>
      </c>
      <c r="K29" s="92">
        <f>SUM(B29,E29,H29)</f>
        <v>31</v>
      </c>
      <c r="L29" s="92">
        <f>SUM(C29,F29,I29)</f>
        <v>78</v>
      </c>
      <c r="M29" s="92">
        <f>SUM(D29,G29,J29)</f>
        <v>109</v>
      </c>
    </row>
    <row r="30" spans="1:13" ht="32.25" customHeight="1" thickBot="1">
      <c r="A30" s="93" t="s">
        <v>25</v>
      </c>
      <c r="B30" s="22">
        <f aca="true" t="shared" si="10" ref="B30:M30">SUM(B11,B13,B15,B29)</f>
        <v>17</v>
      </c>
      <c r="C30" s="22">
        <f t="shared" si="10"/>
        <v>31</v>
      </c>
      <c r="D30" s="22">
        <f t="shared" si="10"/>
        <v>48</v>
      </c>
      <c r="E30" s="22">
        <f t="shared" si="10"/>
        <v>2</v>
      </c>
      <c r="F30" s="22">
        <f t="shared" si="10"/>
        <v>17</v>
      </c>
      <c r="G30" s="22">
        <f t="shared" si="10"/>
        <v>19</v>
      </c>
      <c r="H30" s="22">
        <f t="shared" si="10"/>
        <v>19</v>
      </c>
      <c r="I30" s="22">
        <f t="shared" si="10"/>
        <v>47</v>
      </c>
      <c r="J30" s="22">
        <f t="shared" si="10"/>
        <v>66</v>
      </c>
      <c r="K30" s="22">
        <f t="shared" si="10"/>
        <v>38</v>
      </c>
      <c r="L30" s="22">
        <f t="shared" si="10"/>
        <v>95</v>
      </c>
      <c r="M30" s="22">
        <f t="shared" si="10"/>
        <v>133</v>
      </c>
    </row>
    <row r="31" spans="1:13" s="87" customFormat="1" ht="25.5" customHeight="1" thickTop="1">
      <c r="A31" s="757" t="s">
        <v>0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</row>
    <row r="32" spans="1:13" s="87" customFormat="1" ht="25.5" customHeight="1">
      <c r="A32" s="757" t="s">
        <v>368</v>
      </c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</row>
    <row r="33" ht="21" customHeight="1"/>
    <row r="34" spans="1:13" s="88" customFormat="1" ht="24" customHeight="1">
      <c r="A34" s="762" t="s">
        <v>1</v>
      </c>
      <c r="B34" s="734" t="s">
        <v>2</v>
      </c>
      <c r="C34" s="735"/>
      <c r="D34" s="737"/>
      <c r="E34" s="734" t="s">
        <v>3</v>
      </c>
      <c r="F34" s="735"/>
      <c r="G34" s="737"/>
      <c r="H34" s="734" t="s">
        <v>59</v>
      </c>
      <c r="I34" s="735"/>
      <c r="J34" s="737"/>
      <c r="K34" s="734" t="s">
        <v>7</v>
      </c>
      <c r="L34" s="735"/>
      <c r="M34" s="737"/>
    </row>
    <row r="35" spans="1:13" s="88" customFormat="1" ht="24" customHeight="1">
      <c r="A35" s="763"/>
      <c r="B35" s="34" t="s">
        <v>4</v>
      </c>
      <c r="C35" s="34" t="s">
        <v>5</v>
      </c>
      <c r="D35" s="34" t="s">
        <v>6</v>
      </c>
      <c r="E35" s="34" t="s">
        <v>4</v>
      </c>
      <c r="F35" s="34" t="s">
        <v>5</v>
      </c>
      <c r="G35" s="34" t="s">
        <v>6</v>
      </c>
      <c r="H35" s="34" t="s">
        <v>4</v>
      </c>
      <c r="I35" s="34" t="s">
        <v>5</v>
      </c>
      <c r="J35" s="34" t="s">
        <v>6</v>
      </c>
      <c r="K35" s="34" t="s">
        <v>4</v>
      </c>
      <c r="L35" s="34" t="s">
        <v>5</v>
      </c>
      <c r="M35" s="34" t="s">
        <v>6</v>
      </c>
    </row>
    <row r="36" spans="1:13" ht="24" customHeight="1">
      <c r="A36" s="84" t="s">
        <v>297</v>
      </c>
      <c r="B36" s="29">
        <v>0</v>
      </c>
      <c r="C36" s="29">
        <v>0</v>
      </c>
      <c r="D36" s="59">
        <f>SUM(B36:C36)</f>
        <v>0</v>
      </c>
      <c r="E36" s="29">
        <v>0</v>
      </c>
      <c r="F36" s="29">
        <v>0</v>
      </c>
      <c r="G36" s="59">
        <f>SUM(E36:F36)</f>
        <v>0</v>
      </c>
      <c r="H36" s="29">
        <v>7</v>
      </c>
      <c r="I36" s="29">
        <v>7</v>
      </c>
      <c r="J36" s="59">
        <f>SUM(H36:I36)</f>
        <v>14</v>
      </c>
      <c r="K36" s="29">
        <f aca="true" t="shared" si="11" ref="K36:M40">SUM(B36,E36,H36)</f>
        <v>7</v>
      </c>
      <c r="L36" s="29">
        <f t="shared" si="11"/>
        <v>7</v>
      </c>
      <c r="M36" s="59">
        <f t="shared" si="11"/>
        <v>14</v>
      </c>
    </row>
    <row r="37" spans="1:13" ht="24" customHeight="1">
      <c r="A37" s="84" t="s">
        <v>310</v>
      </c>
      <c r="B37" s="29">
        <v>1</v>
      </c>
      <c r="C37" s="29">
        <v>3</v>
      </c>
      <c r="D37" s="59">
        <f>SUM(B37:C37)</f>
        <v>4</v>
      </c>
      <c r="E37" s="29">
        <v>0</v>
      </c>
      <c r="F37" s="29">
        <v>0</v>
      </c>
      <c r="G37" s="59">
        <f>SUM(E37:F37)</f>
        <v>0</v>
      </c>
      <c r="H37" s="29">
        <v>3</v>
      </c>
      <c r="I37" s="29">
        <v>7</v>
      </c>
      <c r="J37" s="59">
        <f>SUM(H37:I37)</f>
        <v>10</v>
      </c>
      <c r="K37" s="29">
        <f t="shared" si="11"/>
        <v>4</v>
      </c>
      <c r="L37" s="29">
        <f t="shared" si="11"/>
        <v>10</v>
      </c>
      <c r="M37" s="59">
        <f t="shared" si="11"/>
        <v>14</v>
      </c>
    </row>
    <row r="38" spans="1:13" ht="24" customHeight="1">
      <c r="A38" s="84" t="s">
        <v>298</v>
      </c>
      <c r="B38" s="29">
        <v>0</v>
      </c>
      <c r="C38" s="29">
        <v>0</v>
      </c>
      <c r="D38" s="59">
        <f>SUM(B38:C38)</f>
        <v>0</v>
      </c>
      <c r="E38" s="29">
        <v>0</v>
      </c>
      <c r="F38" s="29">
        <v>0</v>
      </c>
      <c r="G38" s="59">
        <f>SUM(E38:F38)</f>
        <v>0</v>
      </c>
      <c r="H38" s="29">
        <v>4</v>
      </c>
      <c r="I38" s="29">
        <v>2</v>
      </c>
      <c r="J38" s="59">
        <f>SUM(H38:I38)</f>
        <v>6</v>
      </c>
      <c r="K38" s="29">
        <f t="shared" si="11"/>
        <v>4</v>
      </c>
      <c r="L38" s="29">
        <f t="shared" si="11"/>
        <v>2</v>
      </c>
      <c r="M38" s="59">
        <f t="shared" si="11"/>
        <v>6</v>
      </c>
    </row>
    <row r="39" spans="1:13" ht="24" customHeight="1">
      <c r="A39" s="84" t="s">
        <v>350</v>
      </c>
      <c r="B39" s="29">
        <v>1</v>
      </c>
      <c r="C39" s="29">
        <v>0</v>
      </c>
      <c r="D39" s="59">
        <f>SUM(B39:C39)</f>
        <v>1</v>
      </c>
      <c r="E39" s="29">
        <v>0</v>
      </c>
      <c r="F39" s="29">
        <v>0</v>
      </c>
      <c r="G39" s="59">
        <f>SUM(E39:F39)</f>
        <v>0</v>
      </c>
      <c r="H39" s="29">
        <v>0</v>
      </c>
      <c r="I39" s="29">
        <v>0</v>
      </c>
      <c r="J39" s="59">
        <f>SUM(H39:I39)</f>
        <v>0</v>
      </c>
      <c r="K39" s="29">
        <f t="shared" si="11"/>
        <v>1</v>
      </c>
      <c r="L39" s="29">
        <f t="shared" si="11"/>
        <v>0</v>
      </c>
      <c r="M39" s="59">
        <f t="shared" si="11"/>
        <v>1</v>
      </c>
    </row>
    <row r="40" spans="1:13" ht="24" customHeight="1">
      <c r="A40" s="84" t="s">
        <v>300</v>
      </c>
      <c r="B40" s="29">
        <v>0</v>
      </c>
      <c r="C40" s="29">
        <v>0</v>
      </c>
      <c r="D40" s="59">
        <f>SUM(B40:C40)</f>
        <v>0</v>
      </c>
      <c r="E40" s="29">
        <v>0</v>
      </c>
      <c r="F40" s="29">
        <v>0</v>
      </c>
      <c r="G40" s="59">
        <f>SUM(E40:F40)</f>
        <v>0</v>
      </c>
      <c r="H40" s="29">
        <v>0</v>
      </c>
      <c r="I40" s="29">
        <v>1</v>
      </c>
      <c r="J40" s="59">
        <f>SUM(H40:I40)</f>
        <v>1</v>
      </c>
      <c r="K40" s="29">
        <f t="shared" si="11"/>
        <v>0</v>
      </c>
      <c r="L40" s="29">
        <f t="shared" si="11"/>
        <v>1</v>
      </c>
      <c r="M40" s="59">
        <f t="shared" si="11"/>
        <v>1</v>
      </c>
    </row>
    <row r="41" spans="1:13" ht="9.75" customHeight="1">
      <c r="A41" s="84"/>
      <c r="B41" s="29"/>
      <c r="C41" s="29"/>
      <c r="D41" s="59"/>
      <c r="E41" s="29"/>
      <c r="F41" s="29"/>
      <c r="G41" s="59"/>
      <c r="H41" s="29"/>
      <c r="I41" s="29"/>
      <c r="J41" s="59"/>
      <c r="K41" s="29"/>
      <c r="L41" s="29"/>
      <c r="M41" s="59"/>
    </row>
    <row r="42" spans="1:13" ht="24" customHeight="1">
      <c r="A42" s="85" t="s">
        <v>6</v>
      </c>
      <c r="B42" s="50">
        <f>SUM(B36:B41)</f>
        <v>2</v>
      </c>
      <c r="C42" s="50">
        <f>SUM(C36:C41)</f>
        <v>3</v>
      </c>
      <c r="D42" s="50">
        <f>SUM(B42:C42)</f>
        <v>5</v>
      </c>
      <c r="E42" s="50">
        <f>SUM(E36:E41)</f>
        <v>0</v>
      </c>
      <c r="F42" s="50">
        <f>SUM(F36:F41)</f>
        <v>0</v>
      </c>
      <c r="G42" s="50">
        <f>SUM(E42:F42)</f>
        <v>0</v>
      </c>
      <c r="H42" s="50">
        <f>SUM(H36:H41)</f>
        <v>14</v>
      </c>
      <c r="I42" s="50">
        <f>SUM(I36:I41)</f>
        <v>17</v>
      </c>
      <c r="J42" s="50">
        <f>SUM(H42:I42)</f>
        <v>31</v>
      </c>
      <c r="K42" s="50">
        <f aca="true" t="shared" si="12" ref="K42:M44">SUM(B42,E42,H42)</f>
        <v>16</v>
      </c>
      <c r="L42" s="50">
        <f t="shared" si="12"/>
        <v>20</v>
      </c>
      <c r="M42" s="50">
        <f t="shared" si="12"/>
        <v>36</v>
      </c>
    </row>
    <row r="43" spans="1:13" ht="24" customHeight="1">
      <c r="A43" s="94" t="s">
        <v>301</v>
      </c>
      <c r="B43" s="35">
        <v>5</v>
      </c>
      <c r="C43" s="35">
        <v>6</v>
      </c>
      <c r="D43" s="95">
        <f>SUM(B43:C43)</f>
        <v>11</v>
      </c>
      <c r="E43" s="35">
        <v>2</v>
      </c>
      <c r="F43" s="35">
        <v>1</v>
      </c>
      <c r="G43" s="95">
        <f>SUM(E43:F43)</f>
        <v>3</v>
      </c>
      <c r="H43" s="35">
        <v>6</v>
      </c>
      <c r="I43" s="35">
        <v>14</v>
      </c>
      <c r="J43" s="95">
        <f>SUM(H43:I43)</f>
        <v>20</v>
      </c>
      <c r="K43" s="35">
        <f t="shared" si="12"/>
        <v>13</v>
      </c>
      <c r="L43" s="35">
        <f t="shared" si="12"/>
        <v>21</v>
      </c>
      <c r="M43" s="95">
        <f t="shared" si="12"/>
        <v>34</v>
      </c>
    </row>
    <row r="44" spans="1:13" ht="24" customHeight="1">
      <c r="A44" s="85" t="s">
        <v>6</v>
      </c>
      <c r="B44" s="50">
        <f>SUM(B43:B43)</f>
        <v>5</v>
      </c>
      <c r="C44" s="50">
        <f>SUM(C43:C43)</f>
        <v>6</v>
      </c>
      <c r="D44" s="50">
        <f>SUM(B44:C44)</f>
        <v>11</v>
      </c>
      <c r="E44" s="50">
        <f>SUM(E43:E43)</f>
        <v>2</v>
      </c>
      <c r="F44" s="50">
        <f>SUM(F43:F43)</f>
        <v>1</v>
      </c>
      <c r="G44" s="50">
        <f>SUM(E44:F44)</f>
        <v>3</v>
      </c>
      <c r="H44" s="50">
        <f>SUM(H43:H43)</f>
        <v>6</v>
      </c>
      <c r="I44" s="50">
        <f>SUM(I43:I43)</f>
        <v>14</v>
      </c>
      <c r="J44" s="50">
        <f>SUM(H44:I44)</f>
        <v>20</v>
      </c>
      <c r="K44" s="50">
        <f t="shared" si="12"/>
        <v>13</v>
      </c>
      <c r="L44" s="50">
        <f t="shared" si="12"/>
        <v>21</v>
      </c>
      <c r="M44" s="50">
        <f t="shared" si="12"/>
        <v>34</v>
      </c>
    </row>
    <row r="45" spans="1:13" ht="24" customHeight="1">
      <c r="A45" s="94" t="s">
        <v>321</v>
      </c>
      <c r="B45" s="35">
        <v>2</v>
      </c>
      <c r="C45" s="35">
        <v>2</v>
      </c>
      <c r="D45" s="95">
        <f>SUM(B45:C45)</f>
        <v>4</v>
      </c>
      <c r="E45" s="35">
        <v>0</v>
      </c>
      <c r="F45" s="35">
        <v>0</v>
      </c>
      <c r="G45" s="95">
        <f>SUM(E45:F45)</f>
        <v>0</v>
      </c>
      <c r="H45" s="35">
        <v>0</v>
      </c>
      <c r="I45" s="35">
        <v>0</v>
      </c>
      <c r="J45" s="95">
        <f>SUM(H45:I45)</f>
        <v>0</v>
      </c>
      <c r="K45" s="35">
        <f aca="true" t="shared" si="13" ref="K45:M46">SUM(B45,E45,H45)</f>
        <v>2</v>
      </c>
      <c r="L45" s="35">
        <f t="shared" si="13"/>
        <v>2</v>
      </c>
      <c r="M45" s="95">
        <f t="shared" si="13"/>
        <v>4</v>
      </c>
    </row>
    <row r="46" spans="1:13" ht="24" customHeight="1">
      <c r="A46" s="85" t="s">
        <v>6</v>
      </c>
      <c r="B46" s="50">
        <f>SUM(B45:B45)</f>
        <v>2</v>
      </c>
      <c r="C46" s="50">
        <f>SUM(C45:C45)</f>
        <v>2</v>
      </c>
      <c r="D46" s="50">
        <f>SUM(B46:C46)</f>
        <v>4</v>
      </c>
      <c r="E46" s="50">
        <f>SUM(E45:E45)</f>
        <v>0</v>
      </c>
      <c r="F46" s="50">
        <f>SUM(F45:F45)</f>
        <v>0</v>
      </c>
      <c r="G46" s="50">
        <f>SUM(E46:F46)</f>
        <v>0</v>
      </c>
      <c r="H46" s="50">
        <f>SUM(H45:H45)</f>
        <v>0</v>
      </c>
      <c r="I46" s="50">
        <f>SUM(I45:I45)</f>
        <v>0</v>
      </c>
      <c r="J46" s="50">
        <f>SUM(H46:I46)</f>
        <v>0</v>
      </c>
      <c r="K46" s="50">
        <f t="shared" si="13"/>
        <v>2</v>
      </c>
      <c r="L46" s="50">
        <f t="shared" si="13"/>
        <v>2</v>
      </c>
      <c r="M46" s="50">
        <f t="shared" si="13"/>
        <v>4</v>
      </c>
    </row>
    <row r="47" spans="1:13" ht="24" customHeight="1">
      <c r="A47" s="90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4" customHeight="1">
      <c r="A48" s="86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4"/>
    </row>
    <row r="49" spans="1:13" s="88" customFormat="1" ht="23.25" customHeight="1">
      <c r="A49" s="762" t="s">
        <v>1</v>
      </c>
      <c r="B49" s="734" t="s">
        <v>2</v>
      </c>
      <c r="C49" s="735"/>
      <c r="D49" s="737"/>
      <c r="E49" s="734" t="s">
        <v>3</v>
      </c>
      <c r="F49" s="735"/>
      <c r="G49" s="737"/>
      <c r="H49" s="734" t="s">
        <v>59</v>
      </c>
      <c r="I49" s="735"/>
      <c r="J49" s="737"/>
      <c r="K49" s="734" t="s">
        <v>7</v>
      </c>
      <c r="L49" s="735"/>
      <c r="M49" s="737"/>
    </row>
    <row r="50" spans="1:13" s="88" customFormat="1" ht="23.25" customHeight="1">
      <c r="A50" s="763"/>
      <c r="B50" s="34" t="s">
        <v>4</v>
      </c>
      <c r="C50" s="34" t="s">
        <v>5</v>
      </c>
      <c r="D50" s="34" t="s">
        <v>6</v>
      </c>
      <c r="E50" s="34" t="s">
        <v>4</v>
      </c>
      <c r="F50" s="34" t="s">
        <v>5</v>
      </c>
      <c r="G50" s="34" t="s">
        <v>6</v>
      </c>
      <c r="H50" s="34" t="s">
        <v>4</v>
      </c>
      <c r="I50" s="34" t="s">
        <v>5</v>
      </c>
      <c r="J50" s="34" t="s">
        <v>6</v>
      </c>
      <c r="K50" s="34" t="s">
        <v>4</v>
      </c>
      <c r="L50" s="34" t="s">
        <v>5</v>
      </c>
      <c r="M50" s="34" t="s">
        <v>6</v>
      </c>
    </row>
    <row r="51" spans="1:13" ht="21" customHeight="1">
      <c r="A51" s="84" t="s">
        <v>311</v>
      </c>
      <c r="B51" s="29">
        <v>10</v>
      </c>
      <c r="C51" s="29">
        <v>22</v>
      </c>
      <c r="D51" s="59">
        <f aca="true" t="shared" si="14" ref="D51:D62">SUM(B51:C51)</f>
        <v>32</v>
      </c>
      <c r="E51" s="29">
        <v>16</v>
      </c>
      <c r="F51" s="29">
        <v>19</v>
      </c>
      <c r="G51" s="59">
        <f aca="true" t="shared" si="15" ref="G51:G62">SUM(E51:F51)</f>
        <v>35</v>
      </c>
      <c r="H51" s="29">
        <v>0</v>
      </c>
      <c r="I51" s="29">
        <v>1</v>
      </c>
      <c r="J51" s="59">
        <f aca="true" t="shared" si="16" ref="J51:J62">SUM(H51:I51)</f>
        <v>1</v>
      </c>
      <c r="K51" s="29">
        <f aca="true" t="shared" si="17" ref="K51:K61">SUM(B51,E51,H51)</f>
        <v>26</v>
      </c>
      <c r="L51" s="29">
        <f aca="true" t="shared" si="18" ref="L51:L61">SUM(C51,F51,I51)</f>
        <v>42</v>
      </c>
      <c r="M51" s="59">
        <f aca="true" t="shared" si="19" ref="M51:M61">SUM(D51,G51,J51)</f>
        <v>68</v>
      </c>
    </row>
    <row r="52" spans="1:13" ht="21" customHeight="1">
      <c r="A52" s="84" t="s">
        <v>312</v>
      </c>
      <c r="B52" s="29">
        <v>0</v>
      </c>
      <c r="C52" s="29">
        <v>0</v>
      </c>
      <c r="D52" s="59">
        <f t="shared" si="14"/>
        <v>0</v>
      </c>
      <c r="E52" s="29">
        <v>0</v>
      </c>
      <c r="F52" s="29">
        <v>0</v>
      </c>
      <c r="G52" s="59">
        <f t="shared" si="15"/>
        <v>0</v>
      </c>
      <c r="H52" s="29">
        <v>3</v>
      </c>
      <c r="I52" s="29">
        <v>1</v>
      </c>
      <c r="J52" s="59">
        <f t="shared" si="16"/>
        <v>4</v>
      </c>
      <c r="K52" s="29">
        <f t="shared" si="17"/>
        <v>3</v>
      </c>
      <c r="L52" s="29">
        <f t="shared" si="18"/>
        <v>1</v>
      </c>
      <c r="M52" s="59">
        <f t="shared" si="19"/>
        <v>4</v>
      </c>
    </row>
    <row r="53" spans="1:13" ht="21" customHeight="1">
      <c r="A53" s="84" t="s">
        <v>313</v>
      </c>
      <c r="B53" s="29">
        <v>0</v>
      </c>
      <c r="C53" s="29">
        <v>0</v>
      </c>
      <c r="D53" s="59">
        <f t="shared" si="14"/>
        <v>0</v>
      </c>
      <c r="E53" s="29">
        <v>0</v>
      </c>
      <c r="F53" s="29">
        <v>0</v>
      </c>
      <c r="G53" s="59">
        <f t="shared" si="15"/>
        <v>0</v>
      </c>
      <c r="H53" s="29">
        <v>0</v>
      </c>
      <c r="I53" s="29">
        <v>3</v>
      </c>
      <c r="J53" s="59">
        <f t="shared" si="16"/>
        <v>3</v>
      </c>
      <c r="K53" s="29">
        <f t="shared" si="17"/>
        <v>0</v>
      </c>
      <c r="L53" s="29">
        <f t="shared" si="18"/>
        <v>3</v>
      </c>
      <c r="M53" s="59">
        <f t="shared" si="19"/>
        <v>3</v>
      </c>
    </row>
    <row r="54" spans="1:13" ht="21" customHeight="1">
      <c r="A54" s="84" t="s">
        <v>261</v>
      </c>
      <c r="B54" s="29">
        <v>1</v>
      </c>
      <c r="C54" s="29">
        <v>7</v>
      </c>
      <c r="D54" s="59">
        <f t="shared" si="14"/>
        <v>8</v>
      </c>
      <c r="E54" s="29">
        <v>3</v>
      </c>
      <c r="F54" s="29">
        <v>12</v>
      </c>
      <c r="G54" s="59">
        <f t="shared" si="15"/>
        <v>15</v>
      </c>
      <c r="H54" s="29">
        <v>5</v>
      </c>
      <c r="I54" s="29">
        <v>14</v>
      </c>
      <c r="J54" s="59">
        <f t="shared" si="16"/>
        <v>19</v>
      </c>
      <c r="K54" s="29">
        <f t="shared" si="17"/>
        <v>9</v>
      </c>
      <c r="L54" s="29">
        <f t="shared" si="18"/>
        <v>33</v>
      </c>
      <c r="M54" s="59">
        <f t="shared" si="19"/>
        <v>42</v>
      </c>
    </row>
    <row r="55" spans="1:13" ht="21" customHeight="1">
      <c r="A55" s="84" t="s">
        <v>303</v>
      </c>
      <c r="B55" s="29">
        <v>0</v>
      </c>
      <c r="C55" s="29">
        <v>0</v>
      </c>
      <c r="D55" s="59">
        <f t="shared" si="14"/>
        <v>0</v>
      </c>
      <c r="E55" s="29">
        <v>0</v>
      </c>
      <c r="F55" s="29">
        <v>0</v>
      </c>
      <c r="G55" s="59">
        <f t="shared" si="15"/>
        <v>0</v>
      </c>
      <c r="H55" s="29">
        <v>9</v>
      </c>
      <c r="I55" s="29">
        <v>7</v>
      </c>
      <c r="J55" s="59">
        <f t="shared" si="16"/>
        <v>16</v>
      </c>
      <c r="K55" s="29">
        <f t="shared" si="17"/>
        <v>9</v>
      </c>
      <c r="L55" s="29">
        <f t="shared" si="18"/>
        <v>7</v>
      </c>
      <c r="M55" s="59">
        <f t="shared" si="19"/>
        <v>16</v>
      </c>
    </row>
    <row r="56" spans="1:13" ht="21" customHeight="1">
      <c r="A56" s="84" t="s">
        <v>309</v>
      </c>
      <c r="B56" s="29">
        <v>0</v>
      </c>
      <c r="C56" s="29">
        <v>0</v>
      </c>
      <c r="D56" s="59">
        <f t="shared" si="14"/>
        <v>0</v>
      </c>
      <c r="E56" s="29">
        <v>0</v>
      </c>
      <c r="F56" s="29">
        <v>0</v>
      </c>
      <c r="G56" s="59">
        <f t="shared" si="15"/>
        <v>0</v>
      </c>
      <c r="H56" s="29">
        <v>2</v>
      </c>
      <c r="I56" s="29">
        <v>6</v>
      </c>
      <c r="J56" s="59">
        <f t="shared" si="16"/>
        <v>8</v>
      </c>
      <c r="K56" s="29">
        <f t="shared" si="17"/>
        <v>2</v>
      </c>
      <c r="L56" s="29">
        <f t="shared" si="18"/>
        <v>6</v>
      </c>
      <c r="M56" s="59">
        <f t="shared" si="19"/>
        <v>8</v>
      </c>
    </row>
    <row r="57" spans="1:13" ht="21" customHeight="1">
      <c r="A57" s="84" t="s">
        <v>314</v>
      </c>
      <c r="B57" s="29">
        <v>0</v>
      </c>
      <c r="C57" s="29">
        <v>0</v>
      </c>
      <c r="D57" s="59">
        <f t="shared" si="14"/>
        <v>0</v>
      </c>
      <c r="E57" s="29">
        <v>0</v>
      </c>
      <c r="F57" s="29">
        <v>0</v>
      </c>
      <c r="G57" s="59">
        <f t="shared" si="15"/>
        <v>0</v>
      </c>
      <c r="H57" s="29">
        <v>2</v>
      </c>
      <c r="I57" s="29">
        <v>5</v>
      </c>
      <c r="J57" s="59">
        <f t="shared" si="16"/>
        <v>7</v>
      </c>
      <c r="K57" s="29">
        <f t="shared" si="17"/>
        <v>2</v>
      </c>
      <c r="L57" s="29">
        <f t="shared" si="18"/>
        <v>5</v>
      </c>
      <c r="M57" s="59">
        <f t="shared" si="19"/>
        <v>7</v>
      </c>
    </row>
    <row r="58" spans="1:13" ht="21" customHeight="1">
      <c r="A58" s="84" t="s">
        <v>307</v>
      </c>
      <c r="B58" s="29">
        <v>2</v>
      </c>
      <c r="C58" s="29">
        <v>2</v>
      </c>
      <c r="D58" s="59">
        <f t="shared" si="14"/>
        <v>4</v>
      </c>
      <c r="E58" s="29">
        <v>1</v>
      </c>
      <c r="F58" s="29">
        <v>0</v>
      </c>
      <c r="G58" s="59">
        <f t="shared" si="15"/>
        <v>1</v>
      </c>
      <c r="H58" s="29">
        <v>12</v>
      </c>
      <c r="I58" s="29">
        <v>13</v>
      </c>
      <c r="J58" s="59">
        <f t="shared" si="16"/>
        <v>25</v>
      </c>
      <c r="K58" s="29">
        <f t="shared" si="17"/>
        <v>15</v>
      </c>
      <c r="L58" s="29">
        <f t="shared" si="18"/>
        <v>15</v>
      </c>
      <c r="M58" s="59">
        <f t="shared" si="19"/>
        <v>30</v>
      </c>
    </row>
    <row r="59" spans="1:13" ht="21" customHeight="1">
      <c r="A59" s="84" t="s">
        <v>305</v>
      </c>
      <c r="B59" s="29">
        <v>0</v>
      </c>
      <c r="C59" s="29">
        <v>0</v>
      </c>
      <c r="D59" s="59">
        <f t="shared" si="14"/>
        <v>0</v>
      </c>
      <c r="E59" s="29">
        <v>0</v>
      </c>
      <c r="F59" s="29">
        <v>0</v>
      </c>
      <c r="G59" s="59">
        <f t="shared" si="15"/>
        <v>0</v>
      </c>
      <c r="H59" s="29">
        <v>2</v>
      </c>
      <c r="I59" s="29">
        <v>0</v>
      </c>
      <c r="J59" s="59">
        <f t="shared" si="16"/>
        <v>2</v>
      </c>
      <c r="K59" s="29">
        <f t="shared" si="17"/>
        <v>2</v>
      </c>
      <c r="L59" s="29">
        <f t="shared" si="18"/>
        <v>0</v>
      </c>
      <c r="M59" s="59">
        <f t="shared" si="19"/>
        <v>2</v>
      </c>
    </row>
    <row r="60" spans="1:13" ht="21" customHeight="1">
      <c r="A60" s="84" t="s">
        <v>306</v>
      </c>
      <c r="B60" s="29">
        <v>3</v>
      </c>
      <c r="C60" s="29">
        <v>8</v>
      </c>
      <c r="D60" s="59">
        <f t="shared" si="14"/>
        <v>11</v>
      </c>
      <c r="E60" s="29">
        <v>3</v>
      </c>
      <c r="F60" s="29">
        <v>4</v>
      </c>
      <c r="G60" s="59">
        <f t="shared" si="15"/>
        <v>7</v>
      </c>
      <c r="H60" s="29">
        <v>7</v>
      </c>
      <c r="I60" s="29">
        <v>14</v>
      </c>
      <c r="J60" s="59">
        <f t="shared" si="16"/>
        <v>21</v>
      </c>
      <c r="K60" s="29">
        <f t="shared" si="17"/>
        <v>13</v>
      </c>
      <c r="L60" s="29">
        <f t="shared" si="18"/>
        <v>26</v>
      </c>
      <c r="M60" s="59">
        <f t="shared" si="19"/>
        <v>39</v>
      </c>
    </row>
    <row r="61" spans="1:13" ht="21" customHeight="1">
      <c r="A61" s="84" t="s">
        <v>315</v>
      </c>
      <c r="B61" s="29">
        <v>1</v>
      </c>
      <c r="C61" s="29">
        <v>7</v>
      </c>
      <c r="D61" s="59">
        <f t="shared" si="14"/>
        <v>8</v>
      </c>
      <c r="E61" s="29">
        <v>0</v>
      </c>
      <c r="F61" s="29">
        <v>0</v>
      </c>
      <c r="G61" s="59">
        <f t="shared" si="15"/>
        <v>0</v>
      </c>
      <c r="H61" s="29">
        <v>3</v>
      </c>
      <c r="I61" s="29">
        <v>29</v>
      </c>
      <c r="J61" s="59">
        <f t="shared" si="16"/>
        <v>32</v>
      </c>
      <c r="K61" s="29">
        <f t="shared" si="17"/>
        <v>4</v>
      </c>
      <c r="L61" s="29">
        <f t="shared" si="18"/>
        <v>36</v>
      </c>
      <c r="M61" s="59">
        <f t="shared" si="19"/>
        <v>40</v>
      </c>
    </row>
    <row r="62" spans="1:13" ht="24.75" customHeight="1">
      <c r="A62" s="85" t="s">
        <v>6</v>
      </c>
      <c r="B62" s="50">
        <f>SUM(B51:B61)</f>
        <v>17</v>
      </c>
      <c r="C62" s="50">
        <f>SUM(C51:C61)</f>
        <v>46</v>
      </c>
      <c r="D62" s="50">
        <f t="shared" si="14"/>
        <v>63</v>
      </c>
      <c r="E62" s="50">
        <f>SUM(E51:E61)</f>
        <v>23</v>
      </c>
      <c r="F62" s="50">
        <f>SUM(F51:F61)</f>
        <v>35</v>
      </c>
      <c r="G62" s="50">
        <f t="shared" si="15"/>
        <v>58</v>
      </c>
      <c r="H62" s="50">
        <f>SUM(H51:H61)</f>
        <v>45</v>
      </c>
      <c r="I62" s="50">
        <f>SUM(I51:I61)</f>
        <v>93</v>
      </c>
      <c r="J62" s="50">
        <f t="shared" si="16"/>
        <v>138</v>
      </c>
      <c r="K62" s="50">
        <f>SUM(K51:K61)</f>
        <v>85</v>
      </c>
      <c r="L62" s="50">
        <f>SUM(L51:L61)</f>
        <v>174</v>
      </c>
      <c r="M62" s="50">
        <f>SUM(K62:L62)</f>
        <v>259</v>
      </c>
    </row>
    <row r="63" spans="1:13" ht="24.75" customHeight="1">
      <c r="A63" s="85" t="s">
        <v>24</v>
      </c>
      <c r="B63" s="50">
        <f>SUM(B42,B44,B46,B62)</f>
        <v>26</v>
      </c>
      <c r="C63" s="50">
        <f aca="true" t="shared" si="20" ref="C63:M63">SUM(C42,C44,C46,C62)</f>
        <v>57</v>
      </c>
      <c r="D63" s="50">
        <f t="shared" si="20"/>
        <v>83</v>
      </c>
      <c r="E63" s="50">
        <f t="shared" si="20"/>
        <v>25</v>
      </c>
      <c r="F63" s="50">
        <f t="shared" si="20"/>
        <v>36</v>
      </c>
      <c r="G63" s="50">
        <f t="shared" si="20"/>
        <v>61</v>
      </c>
      <c r="H63" s="50">
        <f t="shared" si="20"/>
        <v>65</v>
      </c>
      <c r="I63" s="50">
        <f t="shared" si="20"/>
        <v>124</v>
      </c>
      <c r="J63" s="50">
        <f t="shared" si="20"/>
        <v>189</v>
      </c>
      <c r="K63" s="50">
        <f t="shared" si="20"/>
        <v>116</v>
      </c>
      <c r="L63" s="50">
        <f t="shared" si="20"/>
        <v>217</v>
      </c>
      <c r="M63" s="50">
        <f t="shared" si="20"/>
        <v>333</v>
      </c>
    </row>
    <row r="65" spans="1:13" s="87" customFormat="1" ht="28.5" customHeight="1">
      <c r="A65" s="757" t="s">
        <v>0</v>
      </c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</row>
    <row r="66" spans="1:13" s="87" customFormat="1" ht="28.5" customHeight="1">
      <c r="A66" s="757" t="s">
        <v>369</v>
      </c>
      <c r="B66" s="757"/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</row>
    <row r="67" spans="1:13" s="97" customFormat="1" ht="24" customHeight="1">
      <c r="A67" s="90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30"/>
      <c r="M67" s="63"/>
    </row>
    <row r="68" spans="1:13" s="88" customFormat="1" ht="24" customHeight="1">
      <c r="A68" s="762" t="s">
        <v>20</v>
      </c>
      <c r="B68" s="734" t="s">
        <v>2</v>
      </c>
      <c r="C68" s="735"/>
      <c r="D68" s="737"/>
      <c r="E68" s="734" t="s">
        <v>3</v>
      </c>
      <c r="F68" s="735"/>
      <c r="G68" s="737"/>
      <c r="H68" s="734" t="s">
        <v>59</v>
      </c>
      <c r="I68" s="735"/>
      <c r="J68" s="737"/>
      <c r="K68" s="734" t="s">
        <v>7</v>
      </c>
      <c r="L68" s="735"/>
      <c r="M68" s="737"/>
    </row>
    <row r="69" spans="1:13" s="88" customFormat="1" ht="24" customHeight="1">
      <c r="A69" s="763"/>
      <c r="B69" s="34" t="s">
        <v>4</v>
      </c>
      <c r="C69" s="34" t="s">
        <v>5</v>
      </c>
      <c r="D69" s="34" t="s">
        <v>6</v>
      </c>
      <c r="E69" s="34" t="s">
        <v>4</v>
      </c>
      <c r="F69" s="34" t="s">
        <v>5</v>
      </c>
      <c r="G69" s="34" t="s">
        <v>6</v>
      </c>
      <c r="H69" s="34" t="s">
        <v>4</v>
      </c>
      <c r="I69" s="34" t="s">
        <v>5</v>
      </c>
      <c r="J69" s="34" t="s">
        <v>6</v>
      </c>
      <c r="K69" s="34" t="s">
        <v>4</v>
      </c>
      <c r="L69" s="34" t="s">
        <v>5</v>
      </c>
      <c r="M69" s="34" t="s">
        <v>6</v>
      </c>
    </row>
    <row r="70" spans="1:13" ht="24" customHeight="1">
      <c r="A70" s="84" t="s">
        <v>318</v>
      </c>
      <c r="B70" s="29">
        <v>9</v>
      </c>
      <c r="C70" s="29">
        <v>6</v>
      </c>
      <c r="D70" s="59">
        <f>SUM(B70:C70)</f>
        <v>15</v>
      </c>
      <c r="E70" s="29">
        <v>0</v>
      </c>
      <c r="F70" s="29">
        <v>0</v>
      </c>
      <c r="G70" s="59">
        <f>SUM(E70:F70)</f>
        <v>0</v>
      </c>
      <c r="H70" s="29">
        <v>6</v>
      </c>
      <c r="I70" s="29">
        <v>6</v>
      </c>
      <c r="J70" s="59">
        <f>SUM(H70:I70)</f>
        <v>12</v>
      </c>
      <c r="K70" s="29">
        <f aca="true" t="shared" si="21" ref="K70:M72">SUM(B70,E70,H70)</f>
        <v>15</v>
      </c>
      <c r="L70" s="29">
        <f t="shared" si="21"/>
        <v>12</v>
      </c>
      <c r="M70" s="59">
        <f t="shared" si="21"/>
        <v>27</v>
      </c>
    </row>
    <row r="71" spans="1:13" ht="24" customHeight="1">
      <c r="A71" s="84" t="s">
        <v>317</v>
      </c>
      <c r="B71" s="29">
        <v>0</v>
      </c>
      <c r="C71" s="29">
        <v>0</v>
      </c>
      <c r="D71" s="59">
        <f>SUM(B71:C71)</f>
        <v>0</v>
      </c>
      <c r="E71" s="29">
        <v>1</v>
      </c>
      <c r="F71" s="29">
        <v>1</v>
      </c>
      <c r="G71" s="59">
        <f>SUM(E71:F71)</f>
        <v>2</v>
      </c>
      <c r="H71" s="29">
        <v>0</v>
      </c>
      <c r="I71" s="29">
        <v>0</v>
      </c>
      <c r="J71" s="59">
        <f>SUM(H71:I71)</f>
        <v>0</v>
      </c>
      <c r="K71" s="29">
        <f t="shared" si="21"/>
        <v>1</v>
      </c>
      <c r="L71" s="29">
        <f t="shared" si="21"/>
        <v>1</v>
      </c>
      <c r="M71" s="59">
        <f t="shared" si="21"/>
        <v>2</v>
      </c>
    </row>
    <row r="72" spans="1:13" ht="24" customHeight="1">
      <c r="A72" s="84" t="s">
        <v>316</v>
      </c>
      <c r="B72" s="29">
        <v>0</v>
      </c>
      <c r="C72" s="29">
        <v>0</v>
      </c>
      <c r="D72" s="59">
        <f>SUM(B72:C72)</f>
        <v>0</v>
      </c>
      <c r="E72" s="29">
        <v>1</v>
      </c>
      <c r="F72" s="29">
        <v>1</v>
      </c>
      <c r="G72" s="59">
        <f>SUM(E72:F72)</f>
        <v>2</v>
      </c>
      <c r="H72" s="29">
        <v>6</v>
      </c>
      <c r="I72" s="29">
        <v>9</v>
      </c>
      <c r="J72" s="59">
        <f>SUM(H72:I72)</f>
        <v>15</v>
      </c>
      <c r="K72" s="29">
        <f t="shared" si="21"/>
        <v>7</v>
      </c>
      <c r="L72" s="29">
        <f t="shared" si="21"/>
        <v>10</v>
      </c>
      <c r="M72" s="59">
        <f t="shared" si="21"/>
        <v>17</v>
      </c>
    </row>
    <row r="73" spans="1:13" ht="24" customHeight="1">
      <c r="A73" s="85" t="s">
        <v>6</v>
      </c>
      <c r="B73" s="50">
        <f>SUM(B70:B72)</f>
        <v>9</v>
      </c>
      <c r="C73" s="50">
        <f>SUM(C70:C72)</f>
        <v>6</v>
      </c>
      <c r="D73" s="50">
        <f>SUM(B73:C73)</f>
        <v>15</v>
      </c>
      <c r="E73" s="50">
        <f>SUM(E70:E72)</f>
        <v>2</v>
      </c>
      <c r="F73" s="50">
        <f>SUM(F70:F72)</f>
        <v>2</v>
      </c>
      <c r="G73" s="50">
        <f>SUM(E73:F73)</f>
        <v>4</v>
      </c>
      <c r="H73" s="50">
        <f>SUM(H70:H72)</f>
        <v>12</v>
      </c>
      <c r="I73" s="50">
        <f>SUM(I70:I72)</f>
        <v>15</v>
      </c>
      <c r="J73" s="50">
        <f>SUM(H73:I73)</f>
        <v>27</v>
      </c>
      <c r="K73" s="50">
        <f>SUM(B73,E73,H73)</f>
        <v>23</v>
      </c>
      <c r="L73" s="50">
        <f>SUM(C73,F73,I73)</f>
        <v>23</v>
      </c>
      <c r="M73" s="50">
        <f>SUM(D73,G73,J73)</f>
        <v>46</v>
      </c>
    </row>
    <row r="74" spans="1:13" ht="24" customHeight="1">
      <c r="A74" s="90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s="87" customFormat="1" ht="28.5" customHeight="1">
      <c r="A75" s="757" t="s">
        <v>0</v>
      </c>
      <c r="B75" s="757"/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</row>
    <row r="76" spans="1:13" s="87" customFormat="1" ht="28.5" customHeight="1">
      <c r="A76" s="757" t="s">
        <v>370</v>
      </c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</row>
    <row r="78" spans="1:13" s="88" customFormat="1" ht="24" customHeight="1">
      <c r="A78" s="762" t="s">
        <v>20</v>
      </c>
      <c r="B78" s="734" t="s">
        <v>2</v>
      </c>
      <c r="C78" s="735"/>
      <c r="D78" s="737"/>
      <c r="E78" s="734" t="s">
        <v>3</v>
      </c>
      <c r="F78" s="735"/>
      <c r="G78" s="737"/>
      <c r="H78" s="734" t="s">
        <v>59</v>
      </c>
      <c r="I78" s="735"/>
      <c r="J78" s="737"/>
      <c r="K78" s="734" t="s">
        <v>7</v>
      </c>
      <c r="L78" s="735"/>
      <c r="M78" s="737"/>
    </row>
    <row r="79" spans="1:13" s="88" customFormat="1" ht="24" customHeight="1">
      <c r="A79" s="763"/>
      <c r="B79" s="34" t="s">
        <v>4</v>
      </c>
      <c r="C79" s="34" t="s">
        <v>5</v>
      </c>
      <c r="D79" s="34" t="s">
        <v>6</v>
      </c>
      <c r="E79" s="34" t="s">
        <v>4</v>
      </c>
      <c r="F79" s="34" t="s">
        <v>5</v>
      </c>
      <c r="G79" s="34" t="s">
        <v>6</v>
      </c>
      <c r="H79" s="34" t="s">
        <v>4</v>
      </c>
      <c r="I79" s="34" t="s">
        <v>5</v>
      </c>
      <c r="J79" s="34" t="s">
        <v>6</v>
      </c>
      <c r="K79" s="34" t="s">
        <v>4</v>
      </c>
      <c r="L79" s="34" t="s">
        <v>5</v>
      </c>
      <c r="M79" s="34" t="s">
        <v>6</v>
      </c>
    </row>
    <row r="80" spans="1:13" ht="24" customHeight="1">
      <c r="A80" s="84" t="s">
        <v>319</v>
      </c>
      <c r="B80" s="29">
        <v>2</v>
      </c>
      <c r="C80" s="29">
        <v>3</v>
      </c>
      <c r="D80" s="59">
        <f>SUM(B80:C80)</f>
        <v>5</v>
      </c>
      <c r="E80" s="29">
        <v>3</v>
      </c>
      <c r="F80" s="29">
        <v>1</v>
      </c>
      <c r="G80" s="59">
        <f>SUM(E80:F80)</f>
        <v>4</v>
      </c>
      <c r="H80" s="29">
        <v>0</v>
      </c>
      <c r="I80" s="29">
        <v>0</v>
      </c>
      <c r="J80" s="59">
        <f>SUM(H80:I80)</f>
        <v>0</v>
      </c>
      <c r="K80" s="29">
        <f aca="true" t="shared" si="22" ref="K80:L82">SUM(B80,E80,H80)</f>
        <v>5</v>
      </c>
      <c r="L80" s="29">
        <f t="shared" si="22"/>
        <v>4</v>
      </c>
      <c r="M80" s="59">
        <f>SUM(K80:L80)</f>
        <v>9</v>
      </c>
    </row>
    <row r="81" spans="1:13" ht="24" customHeight="1">
      <c r="A81" s="84" t="s">
        <v>344</v>
      </c>
      <c r="B81" s="29">
        <v>3</v>
      </c>
      <c r="C81" s="29">
        <v>3</v>
      </c>
      <c r="D81" s="59">
        <f>SUM(B81:C81)</f>
        <v>6</v>
      </c>
      <c r="E81" s="29">
        <v>3</v>
      </c>
      <c r="F81" s="29">
        <v>3</v>
      </c>
      <c r="G81" s="59">
        <f>SUM(E81:F81)</f>
        <v>6</v>
      </c>
      <c r="H81" s="29">
        <v>0</v>
      </c>
      <c r="I81" s="29">
        <v>0</v>
      </c>
      <c r="J81" s="59">
        <f>SUM(H81:I81)</f>
        <v>0</v>
      </c>
      <c r="K81" s="29">
        <f t="shared" si="22"/>
        <v>6</v>
      </c>
      <c r="L81" s="29">
        <f t="shared" si="22"/>
        <v>6</v>
      </c>
      <c r="M81" s="59">
        <f>SUM(K81:L81)</f>
        <v>12</v>
      </c>
    </row>
    <row r="82" spans="1:13" ht="24" customHeight="1">
      <c r="A82" s="84" t="s">
        <v>316</v>
      </c>
      <c r="B82" s="29">
        <v>0</v>
      </c>
      <c r="C82" s="29">
        <v>0</v>
      </c>
      <c r="D82" s="59">
        <f>SUM(B82:C82)</f>
        <v>0</v>
      </c>
      <c r="E82" s="29">
        <v>0</v>
      </c>
      <c r="F82" s="29">
        <v>0</v>
      </c>
      <c r="G82" s="59">
        <f>SUM(E82:F82)</f>
        <v>0</v>
      </c>
      <c r="H82" s="29">
        <v>1</v>
      </c>
      <c r="I82" s="29">
        <v>2</v>
      </c>
      <c r="J82" s="59">
        <f>SUM(H82:I82)</f>
        <v>3</v>
      </c>
      <c r="K82" s="29">
        <f t="shared" si="22"/>
        <v>1</v>
      </c>
      <c r="L82" s="29">
        <f t="shared" si="22"/>
        <v>2</v>
      </c>
      <c r="M82" s="59">
        <f>SUM(K82:L82)</f>
        <v>3</v>
      </c>
    </row>
    <row r="83" spans="1:13" ht="24" customHeight="1">
      <c r="A83" s="85" t="s">
        <v>6</v>
      </c>
      <c r="B83" s="50">
        <f aca="true" t="shared" si="23" ref="B83:M83">SUM(B80:B82)</f>
        <v>5</v>
      </c>
      <c r="C83" s="50">
        <f t="shared" si="23"/>
        <v>6</v>
      </c>
      <c r="D83" s="50">
        <f t="shared" si="23"/>
        <v>11</v>
      </c>
      <c r="E83" s="50">
        <f t="shared" si="23"/>
        <v>6</v>
      </c>
      <c r="F83" s="50">
        <f t="shared" si="23"/>
        <v>4</v>
      </c>
      <c r="G83" s="50">
        <f t="shared" si="23"/>
        <v>10</v>
      </c>
      <c r="H83" s="50">
        <f t="shared" si="23"/>
        <v>1</v>
      </c>
      <c r="I83" s="50">
        <f t="shared" si="23"/>
        <v>2</v>
      </c>
      <c r="J83" s="50">
        <f t="shared" si="23"/>
        <v>3</v>
      </c>
      <c r="K83" s="50">
        <f t="shared" si="23"/>
        <v>12</v>
      </c>
      <c r="L83" s="50">
        <f t="shared" si="23"/>
        <v>12</v>
      </c>
      <c r="M83" s="50">
        <f t="shared" si="23"/>
        <v>24</v>
      </c>
    </row>
    <row r="84" spans="1:13" ht="24" customHeight="1">
      <c r="A84" s="90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4" customHeight="1">
      <c r="A85" s="757" t="s">
        <v>0</v>
      </c>
      <c r="B85" s="757"/>
      <c r="C85" s="757"/>
      <c r="D85" s="757"/>
      <c r="E85" s="757"/>
      <c r="F85" s="757"/>
      <c r="G85" s="757"/>
      <c r="H85" s="757"/>
      <c r="I85" s="757"/>
      <c r="J85" s="757"/>
      <c r="K85" s="757"/>
      <c r="L85" s="757"/>
      <c r="M85" s="757"/>
    </row>
    <row r="86" spans="1:13" ht="24" customHeight="1">
      <c r="A86" s="757" t="s">
        <v>371</v>
      </c>
      <c r="B86" s="757"/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</row>
    <row r="88" spans="1:13" ht="24" customHeight="1">
      <c r="A88" s="762" t="s">
        <v>20</v>
      </c>
      <c r="B88" s="734" t="s">
        <v>2</v>
      </c>
      <c r="C88" s="735"/>
      <c r="D88" s="737"/>
      <c r="E88" s="734" t="s">
        <v>3</v>
      </c>
      <c r="F88" s="735"/>
      <c r="G88" s="737"/>
      <c r="H88" s="734" t="s">
        <v>59</v>
      </c>
      <c r="I88" s="735"/>
      <c r="J88" s="737"/>
      <c r="K88" s="734" t="s">
        <v>7</v>
      </c>
      <c r="L88" s="735"/>
      <c r="M88" s="737"/>
    </row>
    <row r="89" spans="1:13" ht="24" customHeight="1">
      <c r="A89" s="763"/>
      <c r="B89" s="34" t="s">
        <v>4</v>
      </c>
      <c r="C89" s="34" t="s">
        <v>5</v>
      </c>
      <c r="D89" s="34" t="s">
        <v>6</v>
      </c>
      <c r="E89" s="34" t="s">
        <v>4</v>
      </c>
      <c r="F89" s="34" t="s">
        <v>5</v>
      </c>
      <c r="G89" s="34" t="s">
        <v>6</v>
      </c>
      <c r="H89" s="34" t="s">
        <v>4</v>
      </c>
      <c r="I89" s="34" t="s">
        <v>5</v>
      </c>
      <c r="J89" s="34" t="s">
        <v>6</v>
      </c>
      <c r="K89" s="34" t="s">
        <v>4</v>
      </c>
      <c r="L89" s="34" t="s">
        <v>5</v>
      </c>
      <c r="M89" s="34" t="s">
        <v>6</v>
      </c>
    </row>
    <row r="90" spans="1:13" ht="24" customHeight="1">
      <c r="A90" s="84" t="s">
        <v>320</v>
      </c>
      <c r="B90" s="29">
        <v>17</v>
      </c>
      <c r="C90" s="29">
        <v>63</v>
      </c>
      <c r="D90" s="59">
        <f>SUM(B90:C90)</f>
        <v>80</v>
      </c>
      <c r="E90" s="29">
        <v>5</v>
      </c>
      <c r="F90" s="29">
        <v>18</v>
      </c>
      <c r="G90" s="59">
        <f>SUM(E90:F90)</f>
        <v>23</v>
      </c>
      <c r="H90" s="29">
        <v>0</v>
      </c>
      <c r="I90" s="29">
        <v>0</v>
      </c>
      <c r="J90" s="59">
        <f>SUM(H90:I90)</f>
        <v>0</v>
      </c>
      <c r="K90" s="29">
        <f aca="true" t="shared" si="24" ref="K90:M91">SUM(B90,E90,H90)</f>
        <v>22</v>
      </c>
      <c r="L90" s="29">
        <f t="shared" si="24"/>
        <v>81</v>
      </c>
      <c r="M90" s="59">
        <f t="shared" si="24"/>
        <v>103</v>
      </c>
    </row>
    <row r="91" spans="1:13" ht="24" customHeight="1">
      <c r="A91" s="85" t="s">
        <v>6</v>
      </c>
      <c r="B91" s="50">
        <f>SUM(B90:B90)</f>
        <v>17</v>
      </c>
      <c r="C91" s="50">
        <f>SUM(C90:C90)</f>
        <v>63</v>
      </c>
      <c r="D91" s="50">
        <f>SUM(B91:C91)</f>
        <v>80</v>
      </c>
      <c r="E91" s="50">
        <f>SUM(E90:E90)</f>
        <v>5</v>
      </c>
      <c r="F91" s="50">
        <f>SUM(F90:F90)</f>
        <v>18</v>
      </c>
      <c r="G91" s="50">
        <f>SUM(E91:F91)</f>
        <v>23</v>
      </c>
      <c r="H91" s="50">
        <f>SUM(H90:H90)</f>
        <v>0</v>
      </c>
      <c r="I91" s="50">
        <f>SUM(I90:I90)</f>
        <v>0</v>
      </c>
      <c r="J91" s="50">
        <f>SUM(H91:I91)</f>
        <v>0</v>
      </c>
      <c r="K91" s="50">
        <f t="shared" si="24"/>
        <v>22</v>
      </c>
      <c r="L91" s="50">
        <f t="shared" si="24"/>
        <v>81</v>
      </c>
      <c r="M91" s="50">
        <f t="shared" si="24"/>
        <v>103</v>
      </c>
    </row>
  </sheetData>
  <sheetProtection/>
  <mergeCells count="45">
    <mergeCell ref="B34:D34"/>
    <mergeCell ref="K34:M34"/>
    <mergeCell ref="K18:M18"/>
    <mergeCell ref="E34:G34"/>
    <mergeCell ref="H34:J34"/>
    <mergeCell ref="A31:M31"/>
    <mergeCell ref="A32:M32"/>
    <mergeCell ref="A18:A19"/>
    <mergeCell ref="B18:D18"/>
    <mergeCell ref="E18:G18"/>
    <mergeCell ref="H18:J18"/>
    <mergeCell ref="B68:D68"/>
    <mergeCell ref="E68:G68"/>
    <mergeCell ref="A1:M1"/>
    <mergeCell ref="A2:M2"/>
    <mergeCell ref="A4:A5"/>
    <mergeCell ref="B4:D4"/>
    <mergeCell ref="E4:G4"/>
    <mergeCell ref="H4:J4"/>
    <mergeCell ref="K4:M4"/>
    <mergeCell ref="A34:A35"/>
    <mergeCell ref="K49:M49"/>
    <mergeCell ref="A65:M65"/>
    <mergeCell ref="H68:J68"/>
    <mergeCell ref="K68:M68"/>
    <mergeCell ref="A49:A50"/>
    <mergeCell ref="B49:D49"/>
    <mergeCell ref="E49:G49"/>
    <mergeCell ref="H49:J49"/>
    <mergeCell ref="A66:M66"/>
    <mergeCell ref="A68:A69"/>
    <mergeCell ref="E78:G78"/>
    <mergeCell ref="H78:J78"/>
    <mergeCell ref="K78:M78"/>
    <mergeCell ref="A78:A79"/>
    <mergeCell ref="A75:M75"/>
    <mergeCell ref="A85:M85"/>
    <mergeCell ref="A76:M76"/>
    <mergeCell ref="K88:M88"/>
    <mergeCell ref="A88:A89"/>
    <mergeCell ref="B88:D88"/>
    <mergeCell ref="E88:G88"/>
    <mergeCell ref="H88:J88"/>
    <mergeCell ref="A86:M86"/>
    <mergeCell ref="B78:D78"/>
  </mergeCells>
  <printOptions horizontalCentered="1"/>
  <pageMargins left="0.5905511811023623" right="0.5905511811023623" top="0.984251968503937" bottom="0.3937007874015748" header="0" footer="0"/>
  <pageSetup firstPageNumber="27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6" manualBreakCount="6">
    <brk id="15" max="255" man="1"/>
    <brk id="30" max="255" man="1"/>
    <brk id="46" max="255" man="1"/>
    <brk id="64" max="255" man="1"/>
    <brk id="74" max="255" man="1"/>
    <brk id="8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0"/>
  <sheetViews>
    <sheetView showGridLines="0" zoomScale="90" zoomScaleNormal="90" zoomScalePageLayoutView="0" workbookViewId="0" topLeftCell="A82">
      <selection activeCell="V95" sqref="V95"/>
    </sheetView>
  </sheetViews>
  <sheetFormatPr defaultColWidth="9.00390625" defaultRowHeight="23.25" customHeight="1"/>
  <cols>
    <col min="1" max="1" width="35.375" style="51" customWidth="1"/>
    <col min="2" max="4" width="5.125" style="5" bestFit="1" customWidth="1"/>
    <col min="5" max="6" width="5.125" style="614" bestFit="1" customWidth="1"/>
    <col min="7" max="7" width="5.75390625" style="614" customWidth="1"/>
    <col min="8" max="13" width="5.125" style="614" bestFit="1" customWidth="1"/>
    <col min="14" max="16" width="4.75390625" style="5" customWidth="1"/>
    <col min="17" max="17" width="5.125" style="5" bestFit="1" customWidth="1"/>
    <col min="18" max="19" width="6.625" style="5" bestFit="1" customWidth="1"/>
    <col min="20" max="16384" width="9.00390625" style="4" customWidth="1"/>
  </cols>
  <sheetData>
    <row r="1" spans="1:19" s="87" customFormat="1" ht="25.5" customHeight="1">
      <c r="A1" s="711" t="s">
        <v>124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</row>
    <row r="2" spans="1:19" s="87" customFormat="1" ht="25.5" customHeight="1">
      <c r="A2" s="711" t="s">
        <v>448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19" s="87" customFormat="1" ht="25.5" customHeight="1">
      <c r="A3" s="711" t="s">
        <v>125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</row>
    <row r="4" ht="29.25" customHeight="1"/>
    <row r="5" spans="1:19" s="88" customFormat="1" ht="23.25" customHeight="1">
      <c r="A5" s="762" t="s">
        <v>1</v>
      </c>
      <c r="B5" s="734" t="s">
        <v>2</v>
      </c>
      <c r="C5" s="735"/>
      <c r="D5" s="737"/>
      <c r="E5" s="734" t="s">
        <v>3</v>
      </c>
      <c r="F5" s="735"/>
      <c r="G5" s="737"/>
      <c r="H5" s="734" t="s">
        <v>8</v>
      </c>
      <c r="I5" s="735"/>
      <c r="J5" s="737"/>
      <c r="K5" s="734" t="s">
        <v>9</v>
      </c>
      <c r="L5" s="735"/>
      <c r="M5" s="737"/>
      <c r="N5" s="734" t="s">
        <v>10</v>
      </c>
      <c r="O5" s="735"/>
      <c r="P5" s="737"/>
      <c r="Q5" s="734" t="s">
        <v>7</v>
      </c>
      <c r="R5" s="735"/>
      <c r="S5" s="737"/>
    </row>
    <row r="6" spans="1:19" s="88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</row>
    <row r="7" spans="1:19" ht="23.25" customHeight="1">
      <c r="A7" s="84" t="s">
        <v>449</v>
      </c>
      <c r="B7" s="116">
        <v>6</v>
      </c>
      <c r="C7" s="116">
        <v>38</v>
      </c>
      <c r="D7" s="117">
        <f aca="true" t="shared" si="0" ref="D7:D21">SUM(B7:C7)</f>
        <v>44</v>
      </c>
      <c r="E7" s="116">
        <v>5</v>
      </c>
      <c r="F7" s="116">
        <v>32</v>
      </c>
      <c r="G7" s="117">
        <f aca="true" t="shared" si="1" ref="G7:G21">SUM(E7:F7)</f>
        <v>37</v>
      </c>
      <c r="H7" s="116">
        <v>5</v>
      </c>
      <c r="I7" s="116">
        <v>23</v>
      </c>
      <c r="J7" s="117">
        <f aca="true" t="shared" si="2" ref="J7:J21">SUM(H7:I7)</f>
        <v>28</v>
      </c>
      <c r="K7" s="116">
        <v>6</v>
      </c>
      <c r="L7" s="116">
        <v>33</v>
      </c>
      <c r="M7" s="117">
        <f aca="true" t="shared" si="3" ref="M7:M21">SUM(K7:L7)</f>
        <v>39</v>
      </c>
      <c r="N7" s="116">
        <v>0</v>
      </c>
      <c r="O7" s="116">
        <v>1</v>
      </c>
      <c r="P7" s="117">
        <f aca="true" t="shared" si="4" ref="P7:P21">SUM(N7:O7)</f>
        <v>1</v>
      </c>
      <c r="Q7" s="116">
        <f aca="true" t="shared" si="5" ref="Q7:R21">SUM(B7,E7,H7,K7,N7)</f>
        <v>22</v>
      </c>
      <c r="R7" s="116">
        <f t="shared" si="5"/>
        <v>127</v>
      </c>
      <c r="S7" s="117">
        <f aca="true" t="shared" si="6" ref="S7:S21">SUM(Q7:R7)</f>
        <v>149</v>
      </c>
    </row>
    <row r="8" spans="1:19" ht="23.25" customHeight="1">
      <c r="A8" s="84" t="s">
        <v>450</v>
      </c>
      <c r="B8" s="116">
        <v>3</v>
      </c>
      <c r="C8" s="116">
        <v>21</v>
      </c>
      <c r="D8" s="117">
        <f t="shared" si="0"/>
        <v>24</v>
      </c>
      <c r="E8" s="116">
        <v>3</v>
      </c>
      <c r="F8" s="116">
        <v>14</v>
      </c>
      <c r="G8" s="117">
        <f t="shared" si="1"/>
        <v>17</v>
      </c>
      <c r="H8" s="116">
        <v>2</v>
      </c>
      <c r="I8" s="116">
        <v>19</v>
      </c>
      <c r="J8" s="117">
        <f t="shared" si="2"/>
        <v>21</v>
      </c>
      <c r="K8" s="116">
        <v>4</v>
      </c>
      <c r="L8" s="116">
        <v>34</v>
      </c>
      <c r="M8" s="117">
        <f t="shared" si="3"/>
        <v>38</v>
      </c>
      <c r="N8" s="116">
        <v>0</v>
      </c>
      <c r="O8" s="116">
        <v>2</v>
      </c>
      <c r="P8" s="117">
        <f t="shared" si="4"/>
        <v>2</v>
      </c>
      <c r="Q8" s="116">
        <f t="shared" si="5"/>
        <v>12</v>
      </c>
      <c r="R8" s="116">
        <f t="shared" si="5"/>
        <v>90</v>
      </c>
      <c r="S8" s="117">
        <f t="shared" si="6"/>
        <v>102</v>
      </c>
    </row>
    <row r="9" spans="1:19" ht="23.25" customHeight="1">
      <c r="A9" s="84" t="s">
        <v>451</v>
      </c>
      <c r="B9" s="116">
        <f>SUM('[2]ป.ตรีพัทลุง'!B69)</f>
        <v>18</v>
      </c>
      <c r="C9" s="116">
        <f>SUM('[2]ป.ตรีพัทลุง'!C69)</f>
        <v>25</v>
      </c>
      <c r="D9" s="117">
        <f t="shared" si="0"/>
        <v>43</v>
      </c>
      <c r="E9" s="116">
        <f>SUM('[2]ป.ตรีพัทลุง'!E69)</f>
        <v>13</v>
      </c>
      <c r="F9" s="116">
        <f>SUM('[2]ป.ตรีพัทลุง'!F69)</f>
        <v>9</v>
      </c>
      <c r="G9" s="117">
        <f t="shared" si="1"/>
        <v>22</v>
      </c>
      <c r="H9" s="116">
        <f>SUM('[2]ป.ตรีพัทลุง'!H69)</f>
        <v>0</v>
      </c>
      <c r="I9" s="116">
        <f>SUM('[2]ป.ตรีพัทลุง'!I69)</f>
        <v>0</v>
      </c>
      <c r="J9" s="117">
        <f t="shared" si="2"/>
        <v>0</v>
      </c>
      <c r="K9" s="116">
        <f>SUM('[2]ป.ตรีพัทลุง'!K69)</f>
        <v>0</v>
      </c>
      <c r="L9" s="116">
        <f>SUM('[2]ป.ตรีพัทลุง'!L69)</f>
        <v>0</v>
      </c>
      <c r="M9" s="117">
        <f t="shared" si="3"/>
        <v>0</v>
      </c>
      <c r="N9" s="116">
        <f>SUM('[2]ป.ตรีพัทลุง'!N69)</f>
        <v>0</v>
      </c>
      <c r="O9" s="116">
        <f>SUM('[2]ป.ตรีพัทลุง'!O69)</f>
        <v>0</v>
      </c>
      <c r="P9" s="117">
        <f t="shared" si="4"/>
        <v>0</v>
      </c>
      <c r="Q9" s="116">
        <f t="shared" si="5"/>
        <v>31</v>
      </c>
      <c r="R9" s="116">
        <f t="shared" si="5"/>
        <v>34</v>
      </c>
      <c r="S9" s="117">
        <f t="shared" si="6"/>
        <v>65</v>
      </c>
    </row>
    <row r="10" spans="1:19" ht="23.25" customHeight="1">
      <c r="A10" s="84" t="s">
        <v>452</v>
      </c>
      <c r="B10" s="116">
        <f>SUM('[2]ป.ตรีพัทลุง'!B79)</f>
        <v>2</v>
      </c>
      <c r="C10" s="116">
        <f>SUM('[2]ป.ตรีพัทลุง'!C79)</f>
        <v>60</v>
      </c>
      <c r="D10" s="117">
        <f t="shared" si="0"/>
        <v>62</v>
      </c>
      <c r="E10" s="116">
        <f>SUM('[2]ป.ตรีพัทลุง'!E79)</f>
        <v>0</v>
      </c>
      <c r="F10" s="116">
        <f>SUM('[2]ป.ตรีพัทลุง'!F79)</f>
        <v>0</v>
      </c>
      <c r="G10" s="117">
        <f t="shared" si="1"/>
        <v>0</v>
      </c>
      <c r="H10" s="116">
        <f>SUM('[2]ป.ตรีพัทลุง'!H79)</f>
        <v>0</v>
      </c>
      <c r="I10" s="116">
        <f>SUM('[2]ป.ตรีพัทลุง'!I79)</f>
        <v>0</v>
      </c>
      <c r="J10" s="117">
        <f t="shared" si="2"/>
        <v>0</v>
      </c>
      <c r="K10" s="116">
        <f>SUM('[2]ป.ตรีพัทลุง'!K79)</f>
        <v>0</v>
      </c>
      <c r="L10" s="116">
        <f>SUM('[2]ป.ตรีพัทลุง'!L79)</f>
        <v>0</v>
      </c>
      <c r="M10" s="117">
        <f t="shared" si="3"/>
        <v>0</v>
      </c>
      <c r="N10" s="116">
        <f>SUM('[2]ป.ตรีพัทลุง'!N79)</f>
        <v>0</v>
      </c>
      <c r="O10" s="116">
        <f>SUM('[2]ป.ตรีพัทลุง'!O79)</f>
        <v>0</v>
      </c>
      <c r="P10" s="117">
        <f t="shared" si="4"/>
        <v>0</v>
      </c>
      <c r="Q10" s="116">
        <f t="shared" si="5"/>
        <v>2</v>
      </c>
      <c r="R10" s="116">
        <f t="shared" si="5"/>
        <v>60</v>
      </c>
      <c r="S10" s="117">
        <f t="shared" si="6"/>
        <v>62</v>
      </c>
    </row>
    <row r="11" spans="1:19" ht="25.5" customHeight="1">
      <c r="A11" s="84" t="s">
        <v>453</v>
      </c>
      <c r="B11" s="116">
        <f>SUM('[2]ป.ตรีพัทลุง'!B89)</f>
        <v>0</v>
      </c>
      <c r="C11" s="116">
        <f>SUM('[2]ป.ตรีพัทลุง'!C89)</f>
        <v>17</v>
      </c>
      <c r="D11" s="117">
        <f t="shared" si="0"/>
        <v>17</v>
      </c>
      <c r="E11" s="116">
        <f>SUM('[2]ป.ตรีพัทลุง'!E89)</f>
        <v>4</v>
      </c>
      <c r="F11" s="116">
        <f>SUM('[2]ป.ตรีพัทลุง'!F89)</f>
        <v>29</v>
      </c>
      <c r="G11" s="117">
        <f t="shared" si="1"/>
        <v>33</v>
      </c>
      <c r="H11" s="116">
        <f>SUM('[2]ป.ตรีพัทลุง'!H89)</f>
        <v>1</v>
      </c>
      <c r="I11" s="116">
        <f>SUM('[2]ป.ตรีพัทลุง'!I89)</f>
        <v>16</v>
      </c>
      <c r="J11" s="117">
        <f t="shared" si="2"/>
        <v>17</v>
      </c>
      <c r="K11" s="116">
        <f>SUM('[2]ป.ตรีพัทลุง'!K89)</f>
        <v>4</v>
      </c>
      <c r="L11" s="116">
        <f>SUM('[2]ป.ตรีพัทลุง'!L89)</f>
        <v>32</v>
      </c>
      <c r="M11" s="117">
        <f t="shared" si="3"/>
        <v>36</v>
      </c>
      <c r="N11" s="116">
        <f>SUM('[2]ป.ตรีพัทลุง'!N89)</f>
        <v>0</v>
      </c>
      <c r="O11" s="116">
        <f>SUM('[2]ป.ตรีพัทลุง'!O89)</f>
        <v>3</v>
      </c>
      <c r="P11" s="117">
        <f t="shared" si="4"/>
        <v>3</v>
      </c>
      <c r="Q11" s="116">
        <f t="shared" si="5"/>
        <v>9</v>
      </c>
      <c r="R11" s="116">
        <f t="shared" si="5"/>
        <v>97</v>
      </c>
      <c r="S11" s="117">
        <f t="shared" si="6"/>
        <v>106</v>
      </c>
    </row>
    <row r="12" spans="1:19" ht="25.5" customHeight="1">
      <c r="A12" s="84" t="s">
        <v>454</v>
      </c>
      <c r="B12" s="116" t="s">
        <v>37</v>
      </c>
      <c r="C12" s="116" t="s">
        <v>37</v>
      </c>
      <c r="D12" s="117">
        <f t="shared" si="0"/>
        <v>0</v>
      </c>
      <c r="E12" s="116">
        <v>0</v>
      </c>
      <c r="F12" s="116">
        <v>0</v>
      </c>
      <c r="G12" s="117">
        <v>0</v>
      </c>
      <c r="H12" s="116">
        <v>0</v>
      </c>
      <c r="I12" s="116">
        <f>SUM('[2]ป.ตรีสมทบพัทลุง'!I9,'[2]ป.ตรีสมทบพัทลุง'!I19)</f>
        <v>6</v>
      </c>
      <c r="J12" s="117">
        <f t="shared" si="2"/>
        <v>6</v>
      </c>
      <c r="K12" s="116">
        <v>1</v>
      </c>
      <c r="L12" s="116">
        <v>3</v>
      </c>
      <c r="M12" s="117">
        <f t="shared" si="3"/>
        <v>4</v>
      </c>
      <c r="N12" s="116">
        <v>0</v>
      </c>
      <c r="O12" s="116">
        <v>1</v>
      </c>
      <c r="P12" s="117">
        <f t="shared" si="4"/>
        <v>1</v>
      </c>
      <c r="Q12" s="116">
        <f t="shared" si="5"/>
        <v>1</v>
      </c>
      <c r="R12" s="116">
        <f t="shared" si="5"/>
        <v>10</v>
      </c>
      <c r="S12" s="117">
        <f t="shared" si="6"/>
        <v>11</v>
      </c>
    </row>
    <row r="13" spans="1:19" ht="23.25" customHeight="1">
      <c r="A13" s="84" t="s">
        <v>455</v>
      </c>
      <c r="B13" s="116">
        <v>5</v>
      </c>
      <c r="C13" s="116">
        <v>5</v>
      </c>
      <c r="D13" s="117">
        <f t="shared" si="0"/>
        <v>10</v>
      </c>
      <c r="E13" s="116">
        <v>2</v>
      </c>
      <c r="F13" s="116">
        <v>8</v>
      </c>
      <c r="G13" s="117">
        <v>12</v>
      </c>
      <c r="H13" s="116">
        <v>7</v>
      </c>
      <c r="I13" s="116">
        <v>10</v>
      </c>
      <c r="J13" s="117">
        <f t="shared" si="2"/>
        <v>17</v>
      </c>
      <c r="K13" s="116">
        <v>12</v>
      </c>
      <c r="L13" s="116">
        <v>12</v>
      </c>
      <c r="M13" s="117">
        <f t="shared" si="3"/>
        <v>24</v>
      </c>
      <c r="N13" s="116">
        <v>0</v>
      </c>
      <c r="O13" s="116">
        <v>1</v>
      </c>
      <c r="P13" s="117">
        <f t="shared" si="4"/>
        <v>1</v>
      </c>
      <c r="Q13" s="116">
        <f t="shared" si="5"/>
        <v>26</v>
      </c>
      <c r="R13" s="116">
        <f t="shared" si="5"/>
        <v>36</v>
      </c>
      <c r="S13" s="117">
        <f t="shared" si="6"/>
        <v>62</v>
      </c>
    </row>
    <row r="14" spans="1:19" ht="23.25" customHeight="1">
      <c r="A14" s="84" t="s">
        <v>456</v>
      </c>
      <c r="B14" s="116">
        <v>2</v>
      </c>
      <c r="C14" s="116">
        <v>7</v>
      </c>
      <c r="D14" s="117">
        <f t="shared" si="0"/>
        <v>9</v>
      </c>
      <c r="E14" s="116">
        <v>2</v>
      </c>
      <c r="F14" s="116">
        <v>12</v>
      </c>
      <c r="G14" s="117">
        <f t="shared" si="1"/>
        <v>14</v>
      </c>
      <c r="H14" s="116">
        <v>2</v>
      </c>
      <c r="I14" s="116">
        <v>6</v>
      </c>
      <c r="J14" s="117">
        <f t="shared" si="2"/>
        <v>8</v>
      </c>
      <c r="K14" s="116">
        <v>5</v>
      </c>
      <c r="L14" s="116">
        <v>8</v>
      </c>
      <c r="M14" s="117">
        <f t="shared" si="3"/>
        <v>13</v>
      </c>
      <c r="N14" s="116">
        <v>0</v>
      </c>
      <c r="O14" s="116">
        <v>0</v>
      </c>
      <c r="P14" s="117">
        <f t="shared" si="4"/>
        <v>0</v>
      </c>
      <c r="Q14" s="116">
        <f t="shared" si="5"/>
        <v>11</v>
      </c>
      <c r="R14" s="116">
        <f t="shared" si="5"/>
        <v>33</v>
      </c>
      <c r="S14" s="117">
        <f t="shared" si="6"/>
        <v>44</v>
      </c>
    </row>
    <row r="15" spans="1:19" ht="23.25" customHeight="1">
      <c r="A15" s="84" t="s">
        <v>457</v>
      </c>
      <c r="B15" s="116">
        <v>11</v>
      </c>
      <c r="C15" s="116">
        <v>8</v>
      </c>
      <c r="D15" s="117">
        <f t="shared" si="0"/>
        <v>19</v>
      </c>
      <c r="E15" s="116">
        <v>13</v>
      </c>
      <c r="F15" s="116">
        <v>12</v>
      </c>
      <c r="G15" s="117">
        <f t="shared" si="1"/>
        <v>25</v>
      </c>
      <c r="H15" s="116">
        <v>7</v>
      </c>
      <c r="I15" s="116">
        <v>6</v>
      </c>
      <c r="J15" s="117">
        <f t="shared" si="2"/>
        <v>13</v>
      </c>
      <c r="K15" s="116">
        <v>13</v>
      </c>
      <c r="L15" s="116">
        <v>10</v>
      </c>
      <c r="M15" s="117">
        <f t="shared" si="3"/>
        <v>23</v>
      </c>
      <c r="N15" s="116">
        <v>4</v>
      </c>
      <c r="O15" s="116">
        <v>5</v>
      </c>
      <c r="P15" s="117">
        <f t="shared" si="4"/>
        <v>9</v>
      </c>
      <c r="Q15" s="116">
        <f t="shared" si="5"/>
        <v>48</v>
      </c>
      <c r="R15" s="116">
        <f t="shared" si="5"/>
        <v>41</v>
      </c>
      <c r="S15" s="117">
        <f t="shared" si="6"/>
        <v>89</v>
      </c>
    </row>
    <row r="16" spans="1:19" ht="23.25" customHeight="1">
      <c r="A16" s="84" t="s">
        <v>458</v>
      </c>
      <c r="B16" s="116" t="s">
        <v>37</v>
      </c>
      <c r="C16" s="116" t="s">
        <v>37</v>
      </c>
      <c r="D16" s="117">
        <f t="shared" si="0"/>
        <v>0</v>
      </c>
      <c r="E16" s="116">
        <v>0</v>
      </c>
      <c r="F16" s="116">
        <v>0</v>
      </c>
      <c r="G16" s="117">
        <f t="shared" si="1"/>
        <v>0</v>
      </c>
      <c r="H16" s="116">
        <v>3</v>
      </c>
      <c r="I16" s="116">
        <v>9</v>
      </c>
      <c r="J16" s="117">
        <f t="shared" si="2"/>
        <v>12</v>
      </c>
      <c r="K16" s="116">
        <v>2</v>
      </c>
      <c r="L16" s="116">
        <v>11</v>
      </c>
      <c r="M16" s="117">
        <f t="shared" si="3"/>
        <v>13</v>
      </c>
      <c r="N16" s="116">
        <v>1</v>
      </c>
      <c r="O16" s="116">
        <v>0</v>
      </c>
      <c r="P16" s="117">
        <f t="shared" si="4"/>
        <v>1</v>
      </c>
      <c r="Q16" s="116">
        <f t="shared" si="5"/>
        <v>6</v>
      </c>
      <c r="R16" s="116">
        <f t="shared" si="5"/>
        <v>20</v>
      </c>
      <c r="S16" s="117">
        <f t="shared" si="6"/>
        <v>26</v>
      </c>
    </row>
    <row r="17" spans="1:19" ht="23.25" customHeight="1">
      <c r="A17" s="84" t="s">
        <v>459</v>
      </c>
      <c r="B17" s="116">
        <v>5</v>
      </c>
      <c r="C17" s="116">
        <v>6</v>
      </c>
      <c r="D17" s="117">
        <f t="shared" si="0"/>
        <v>11</v>
      </c>
      <c r="E17" s="116">
        <v>3</v>
      </c>
      <c r="F17" s="116">
        <v>6</v>
      </c>
      <c r="G17" s="117">
        <f t="shared" si="1"/>
        <v>9</v>
      </c>
      <c r="H17" s="116">
        <v>0</v>
      </c>
      <c r="I17" s="116">
        <v>0</v>
      </c>
      <c r="J17" s="117">
        <f t="shared" si="2"/>
        <v>0</v>
      </c>
      <c r="K17" s="116">
        <v>0</v>
      </c>
      <c r="L17" s="116">
        <v>0</v>
      </c>
      <c r="M17" s="117">
        <f t="shared" si="3"/>
        <v>0</v>
      </c>
      <c r="N17" s="116">
        <v>0</v>
      </c>
      <c r="O17" s="116">
        <v>0</v>
      </c>
      <c r="P17" s="117">
        <f t="shared" si="4"/>
        <v>0</v>
      </c>
      <c r="Q17" s="116">
        <f t="shared" si="5"/>
        <v>8</v>
      </c>
      <c r="R17" s="116">
        <f t="shared" si="5"/>
        <v>12</v>
      </c>
      <c r="S17" s="117">
        <f t="shared" si="6"/>
        <v>20</v>
      </c>
    </row>
    <row r="18" spans="1:19" ht="23.25" customHeight="1">
      <c r="A18" s="84" t="s">
        <v>460</v>
      </c>
      <c r="B18" s="116">
        <v>4</v>
      </c>
      <c r="C18" s="116">
        <v>12</v>
      </c>
      <c r="D18" s="117">
        <f t="shared" si="0"/>
        <v>16</v>
      </c>
      <c r="E18" s="116">
        <v>3</v>
      </c>
      <c r="F18" s="116">
        <v>23</v>
      </c>
      <c r="G18" s="117">
        <f t="shared" si="1"/>
        <v>26</v>
      </c>
      <c r="H18" s="116">
        <v>3</v>
      </c>
      <c r="I18" s="116">
        <v>27</v>
      </c>
      <c r="J18" s="117">
        <f t="shared" si="2"/>
        <v>30</v>
      </c>
      <c r="K18" s="116">
        <v>3</v>
      </c>
      <c r="L18" s="116">
        <v>37</v>
      </c>
      <c r="M18" s="117">
        <f t="shared" si="3"/>
        <v>40</v>
      </c>
      <c r="N18" s="116">
        <v>3</v>
      </c>
      <c r="O18" s="116">
        <v>7</v>
      </c>
      <c r="P18" s="117">
        <f t="shared" si="4"/>
        <v>10</v>
      </c>
      <c r="Q18" s="116">
        <f t="shared" si="5"/>
        <v>16</v>
      </c>
      <c r="R18" s="116">
        <f t="shared" si="5"/>
        <v>106</v>
      </c>
      <c r="S18" s="117">
        <f t="shared" si="6"/>
        <v>122</v>
      </c>
    </row>
    <row r="19" spans="1:19" ht="23.25" customHeight="1">
      <c r="A19" s="84" t="s">
        <v>461</v>
      </c>
      <c r="B19" s="116">
        <v>0</v>
      </c>
      <c r="C19" s="116">
        <v>0</v>
      </c>
      <c r="D19" s="117">
        <f>SUM(B19:C19)</f>
        <v>0</v>
      </c>
      <c r="E19" s="116">
        <v>0</v>
      </c>
      <c r="F19" s="116">
        <v>0</v>
      </c>
      <c r="G19" s="117">
        <f>SUM(E19:F19)</f>
        <v>0</v>
      </c>
      <c r="H19" s="116">
        <v>0</v>
      </c>
      <c r="I19" s="116">
        <v>5</v>
      </c>
      <c r="J19" s="117">
        <f>SUM(H19:I19)</f>
        <v>5</v>
      </c>
      <c r="K19" s="116">
        <v>2</v>
      </c>
      <c r="L19" s="116">
        <v>11</v>
      </c>
      <c r="M19" s="117">
        <f>SUM(K19:L19)</f>
        <v>13</v>
      </c>
      <c r="N19" s="116">
        <v>1</v>
      </c>
      <c r="O19" s="116">
        <v>2</v>
      </c>
      <c r="P19" s="117">
        <f>SUM(N19:O19)</f>
        <v>3</v>
      </c>
      <c r="Q19" s="116">
        <f>SUM(B19,E19,H19,K19,N19)</f>
        <v>3</v>
      </c>
      <c r="R19" s="116">
        <f>SUM(C19,F19,I19,L19,O19)</f>
        <v>18</v>
      </c>
      <c r="S19" s="117">
        <f>SUM(Q19:R19)</f>
        <v>21</v>
      </c>
    </row>
    <row r="20" spans="1:19" ht="23.25" customHeight="1">
      <c r="A20" s="84" t="s">
        <v>462</v>
      </c>
      <c r="B20" s="116">
        <v>0</v>
      </c>
      <c r="C20" s="116">
        <v>2</v>
      </c>
      <c r="D20" s="117">
        <f t="shared" si="0"/>
        <v>2</v>
      </c>
      <c r="E20" s="116">
        <v>0</v>
      </c>
      <c r="F20" s="116">
        <v>0</v>
      </c>
      <c r="G20" s="117">
        <f t="shared" si="1"/>
        <v>0</v>
      </c>
      <c r="H20" s="116">
        <v>0</v>
      </c>
      <c r="I20" s="116">
        <v>0</v>
      </c>
      <c r="J20" s="117">
        <f t="shared" si="2"/>
        <v>0</v>
      </c>
      <c r="K20" s="116">
        <v>0</v>
      </c>
      <c r="L20" s="116">
        <v>0</v>
      </c>
      <c r="M20" s="117">
        <f t="shared" si="3"/>
        <v>0</v>
      </c>
      <c r="N20" s="116">
        <v>0</v>
      </c>
      <c r="O20" s="116">
        <v>0</v>
      </c>
      <c r="P20" s="117">
        <f t="shared" si="4"/>
        <v>0</v>
      </c>
      <c r="Q20" s="116">
        <f t="shared" si="5"/>
        <v>0</v>
      </c>
      <c r="R20" s="116">
        <f t="shared" si="5"/>
        <v>2</v>
      </c>
      <c r="S20" s="117">
        <f t="shared" si="6"/>
        <v>2</v>
      </c>
    </row>
    <row r="21" spans="1:19" ht="23.25" customHeight="1">
      <c r="A21" s="85" t="s">
        <v>6</v>
      </c>
      <c r="B21" s="118">
        <f>SUM(B7:B20)</f>
        <v>56</v>
      </c>
      <c r="C21" s="118">
        <f>SUM(C7:C20)</f>
        <v>201</v>
      </c>
      <c r="D21" s="118">
        <f t="shared" si="0"/>
        <v>257</v>
      </c>
      <c r="E21" s="118">
        <f>SUM(E7:E20)</f>
        <v>48</v>
      </c>
      <c r="F21" s="118">
        <f>SUM(F7:F20)</f>
        <v>145</v>
      </c>
      <c r="G21" s="118">
        <f t="shared" si="1"/>
        <v>193</v>
      </c>
      <c r="H21" s="118">
        <f>SUM(H7:H20)</f>
        <v>30</v>
      </c>
      <c r="I21" s="118">
        <f>SUM(I7:I20)</f>
        <v>127</v>
      </c>
      <c r="J21" s="118">
        <f t="shared" si="2"/>
        <v>157</v>
      </c>
      <c r="K21" s="118">
        <f>SUM(K7:K20)</f>
        <v>52</v>
      </c>
      <c r="L21" s="118">
        <f>SUM(L7:L20)</f>
        <v>191</v>
      </c>
      <c r="M21" s="118">
        <f t="shared" si="3"/>
        <v>243</v>
      </c>
      <c r="N21" s="118">
        <f>SUM(N7:N20)</f>
        <v>9</v>
      </c>
      <c r="O21" s="118">
        <f>SUM(O7:O20)</f>
        <v>22</v>
      </c>
      <c r="P21" s="118">
        <f t="shared" si="4"/>
        <v>31</v>
      </c>
      <c r="Q21" s="118">
        <f t="shared" si="5"/>
        <v>195</v>
      </c>
      <c r="R21" s="118">
        <f t="shared" si="5"/>
        <v>686</v>
      </c>
      <c r="S21" s="118">
        <f t="shared" si="6"/>
        <v>881</v>
      </c>
    </row>
    <row r="22" spans="1:19" ht="23.25" customHeight="1">
      <c r="A22" s="51" t="s">
        <v>463</v>
      </c>
      <c r="B22" s="63"/>
      <c r="C22" s="63"/>
      <c r="D22" s="63"/>
      <c r="E22" s="615"/>
      <c r="F22" s="615"/>
      <c r="G22" s="615"/>
      <c r="H22" s="615"/>
      <c r="I22" s="615"/>
      <c r="J22" s="615"/>
      <c r="K22" s="615"/>
      <c r="L22" s="615"/>
      <c r="M22" s="615"/>
      <c r="N22" s="63"/>
      <c r="O22" s="63"/>
      <c r="P22" s="63"/>
      <c r="Q22" s="63"/>
      <c r="R22" s="63"/>
      <c r="S22" s="63"/>
    </row>
    <row r="23" spans="1:19" s="87" customFormat="1" ht="30" customHeight="1">
      <c r="A23" s="711" t="s">
        <v>124</v>
      </c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</row>
    <row r="24" spans="1:19" s="87" customFormat="1" ht="30" customHeight="1">
      <c r="A24" s="711" t="s">
        <v>448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</row>
    <row r="25" spans="1:19" s="87" customFormat="1" ht="30" customHeight="1">
      <c r="A25" s="711" t="s">
        <v>126</v>
      </c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</row>
    <row r="27" spans="1:19" s="88" customFormat="1" ht="23.25" customHeight="1">
      <c r="A27" s="762" t="s">
        <v>1</v>
      </c>
      <c r="B27" s="734" t="s">
        <v>2</v>
      </c>
      <c r="C27" s="735"/>
      <c r="D27" s="737"/>
      <c r="E27" s="734" t="s">
        <v>3</v>
      </c>
      <c r="F27" s="735"/>
      <c r="G27" s="737"/>
      <c r="H27" s="734" t="s">
        <v>8</v>
      </c>
      <c r="I27" s="735"/>
      <c r="J27" s="737"/>
      <c r="K27" s="734" t="s">
        <v>9</v>
      </c>
      <c r="L27" s="735"/>
      <c r="M27" s="737"/>
      <c r="N27" s="734" t="s">
        <v>10</v>
      </c>
      <c r="O27" s="735"/>
      <c r="P27" s="737"/>
      <c r="Q27" s="734" t="s">
        <v>7</v>
      </c>
      <c r="R27" s="735"/>
      <c r="S27" s="737"/>
    </row>
    <row r="28" spans="1:19" s="88" customFormat="1" ht="23.25" customHeight="1">
      <c r="A28" s="763"/>
      <c r="B28" s="34" t="s">
        <v>4</v>
      </c>
      <c r="C28" s="34" t="s">
        <v>5</v>
      </c>
      <c r="D28" s="34" t="s">
        <v>6</v>
      </c>
      <c r="E28" s="34" t="s">
        <v>4</v>
      </c>
      <c r="F28" s="34" t="s">
        <v>5</v>
      </c>
      <c r="G28" s="34" t="s">
        <v>6</v>
      </c>
      <c r="H28" s="34" t="s">
        <v>4</v>
      </c>
      <c r="I28" s="34" t="s">
        <v>5</v>
      </c>
      <c r="J28" s="34" t="s">
        <v>6</v>
      </c>
      <c r="K28" s="34" t="s">
        <v>4</v>
      </c>
      <c r="L28" s="34" t="s">
        <v>5</v>
      </c>
      <c r="M28" s="34" t="s">
        <v>6</v>
      </c>
      <c r="N28" s="34" t="s">
        <v>4</v>
      </c>
      <c r="O28" s="34" t="s">
        <v>5</v>
      </c>
      <c r="P28" s="34" t="s">
        <v>6</v>
      </c>
      <c r="Q28" s="34" t="s">
        <v>4</v>
      </c>
      <c r="R28" s="34" t="s">
        <v>5</v>
      </c>
      <c r="S28" s="34" t="s">
        <v>6</v>
      </c>
    </row>
    <row r="29" spans="1:19" ht="23.25" customHeight="1">
      <c r="A29" s="84" t="s">
        <v>464</v>
      </c>
      <c r="B29" s="116">
        <v>14</v>
      </c>
      <c r="C29" s="116">
        <v>6</v>
      </c>
      <c r="D29" s="117">
        <f>SUM(B29:C29)</f>
        <v>20</v>
      </c>
      <c r="E29" s="116">
        <v>6</v>
      </c>
      <c r="F29" s="116">
        <v>19</v>
      </c>
      <c r="G29" s="117">
        <f>SUM(E29:F29)</f>
        <v>25</v>
      </c>
      <c r="H29" s="116" t="s">
        <v>37</v>
      </c>
      <c r="I29" s="116" t="s">
        <v>37</v>
      </c>
      <c r="J29" s="117">
        <f>SUM(H29:I29)</f>
        <v>0</v>
      </c>
      <c r="K29" s="116">
        <v>0</v>
      </c>
      <c r="L29" s="116">
        <v>0</v>
      </c>
      <c r="M29" s="117">
        <f>SUM(K29:L29)</f>
        <v>0</v>
      </c>
      <c r="N29" s="116">
        <v>0</v>
      </c>
      <c r="O29" s="116">
        <v>0</v>
      </c>
      <c r="P29" s="117">
        <f>SUM(N29:O29)</f>
        <v>0</v>
      </c>
      <c r="Q29" s="116">
        <f aca="true" t="shared" si="7" ref="Q29:R33">SUM(B29,E29,H29,K29,N29)</f>
        <v>20</v>
      </c>
      <c r="R29" s="116">
        <f t="shared" si="7"/>
        <v>25</v>
      </c>
      <c r="S29" s="117">
        <f>SUM(Q29:R29)</f>
        <v>45</v>
      </c>
    </row>
    <row r="30" spans="1:19" ht="23.25" customHeight="1">
      <c r="A30" s="84" t="s">
        <v>465</v>
      </c>
      <c r="B30" s="116">
        <v>7</v>
      </c>
      <c r="C30" s="116">
        <v>14</v>
      </c>
      <c r="D30" s="117">
        <f>SUM(B30:C30)</f>
        <v>21</v>
      </c>
      <c r="E30" s="116">
        <v>8</v>
      </c>
      <c r="F30" s="116">
        <v>14</v>
      </c>
      <c r="G30" s="117">
        <f>SUM(E30:F30)</f>
        <v>22</v>
      </c>
      <c r="H30" s="116">
        <v>4</v>
      </c>
      <c r="I30" s="116">
        <v>8</v>
      </c>
      <c r="J30" s="117">
        <f>SUM(H30:I30)</f>
        <v>12</v>
      </c>
      <c r="K30" s="116">
        <v>0</v>
      </c>
      <c r="L30" s="116">
        <v>5</v>
      </c>
      <c r="M30" s="117">
        <f>SUM(K30:L30)</f>
        <v>5</v>
      </c>
      <c r="N30" s="116">
        <v>0</v>
      </c>
      <c r="O30" s="116">
        <v>0</v>
      </c>
      <c r="P30" s="117">
        <f>SUM(N30:O30)</f>
        <v>0</v>
      </c>
      <c r="Q30" s="116">
        <f t="shared" si="7"/>
        <v>19</v>
      </c>
      <c r="R30" s="116">
        <f t="shared" si="7"/>
        <v>41</v>
      </c>
      <c r="S30" s="117">
        <f>SUM(Q30:R30)</f>
        <v>60</v>
      </c>
    </row>
    <row r="31" spans="1:19" ht="23.25" customHeight="1">
      <c r="A31" s="84" t="s">
        <v>466</v>
      </c>
      <c r="B31" s="116">
        <v>0</v>
      </c>
      <c r="C31" s="116">
        <v>0</v>
      </c>
      <c r="D31" s="117">
        <f>SUM(B31:C31)</f>
        <v>0</v>
      </c>
      <c r="E31" s="116">
        <v>0</v>
      </c>
      <c r="F31" s="116">
        <v>0</v>
      </c>
      <c r="G31" s="117">
        <f>SUM(E31:F31)</f>
        <v>0</v>
      </c>
      <c r="H31" s="116">
        <v>3</v>
      </c>
      <c r="I31" s="116">
        <v>10</v>
      </c>
      <c r="J31" s="117">
        <f>SUM(H31:I31)</f>
        <v>13</v>
      </c>
      <c r="K31" s="116">
        <v>5</v>
      </c>
      <c r="L31" s="116">
        <v>7</v>
      </c>
      <c r="M31" s="117">
        <f>SUM(K31:L31)</f>
        <v>12</v>
      </c>
      <c r="N31" s="116">
        <v>2</v>
      </c>
      <c r="O31" s="116">
        <v>5</v>
      </c>
      <c r="P31" s="117">
        <f>SUM(N31:O31)</f>
        <v>7</v>
      </c>
      <c r="Q31" s="116">
        <f t="shared" si="7"/>
        <v>10</v>
      </c>
      <c r="R31" s="116">
        <f t="shared" si="7"/>
        <v>22</v>
      </c>
      <c r="S31" s="117">
        <f>SUM(Q31:R31)</f>
        <v>32</v>
      </c>
    </row>
    <row r="32" spans="1:19" ht="23.25" customHeight="1">
      <c r="A32" s="84" t="s">
        <v>467</v>
      </c>
      <c r="B32" s="116">
        <v>7</v>
      </c>
      <c r="C32" s="116">
        <v>15</v>
      </c>
      <c r="D32" s="117">
        <f>SUM(B32:C32)</f>
        <v>22</v>
      </c>
      <c r="E32" s="116">
        <v>13</v>
      </c>
      <c r="F32" s="116">
        <v>32</v>
      </c>
      <c r="G32" s="117">
        <f>SUM(E32:F32)</f>
        <v>45</v>
      </c>
      <c r="H32" s="116">
        <v>4</v>
      </c>
      <c r="I32" s="116">
        <v>29</v>
      </c>
      <c r="J32" s="117">
        <f>SUM(H32:I32)</f>
        <v>33</v>
      </c>
      <c r="K32" s="116">
        <v>6</v>
      </c>
      <c r="L32" s="116">
        <v>31</v>
      </c>
      <c r="M32" s="117">
        <f>SUM(K32:L32)</f>
        <v>37</v>
      </c>
      <c r="N32" s="116">
        <v>1</v>
      </c>
      <c r="O32" s="116">
        <v>2</v>
      </c>
      <c r="P32" s="117">
        <f>SUM(N32:O32)</f>
        <v>3</v>
      </c>
      <c r="Q32" s="116">
        <f t="shared" si="7"/>
        <v>31</v>
      </c>
      <c r="R32" s="116">
        <f t="shared" si="7"/>
        <v>109</v>
      </c>
      <c r="S32" s="117">
        <f>SUM(Q32:R32)</f>
        <v>140</v>
      </c>
    </row>
    <row r="33" spans="1:19" ht="23.25" customHeight="1">
      <c r="A33" s="85" t="s">
        <v>6</v>
      </c>
      <c r="B33" s="50">
        <f>SUM(B29:B32)</f>
        <v>28</v>
      </c>
      <c r="C33" s="50">
        <f>SUM(C29:C32)</f>
        <v>35</v>
      </c>
      <c r="D33" s="50">
        <f>SUM(B33:C33)</f>
        <v>63</v>
      </c>
      <c r="E33" s="50">
        <f>SUM(E29:E32)</f>
        <v>27</v>
      </c>
      <c r="F33" s="50">
        <f>SUM(F29:F32)</f>
        <v>65</v>
      </c>
      <c r="G33" s="50">
        <f>SUM(E33:F33)</f>
        <v>92</v>
      </c>
      <c r="H33" s="50">
        <f>SUM(H29:H32)</f>
        <v>11</v>
      </c>
      <c r="I33" s="50">
        <f>SUM(I29:I32)</f>
        <v>47</v>
      </c>
      <c r="J33" s="50">
        <f>SUM(H33:I33)</f>
        <v>58</v>
      </c>
      <c r="K33" s="50">
        <f>SUM(K29:K32)</f>
        <v>11</v>
      </c>
      <c r="L33" s="50">
        <f>SUM(L29:L32)</f>
        <v>43</v>
      </c>
      <c r="M33" s="50">
        <f>SUM(K33:L33)</f>
        <v>54</v>
      </c>
      <c r="N33" s="50">
        <f>SUM(N29:N32)</f>
        <v>3</v>
      </c>
      <c r="O33" s="50">
        <f>SUM(O29:O32)</f>
        <v>7</v>
      </c>
      <c r="P33" s="50">
        <f>SUM(N33:O33)</f>
        <v>10</v>
      </c>
      <c r="Q33" s="50">
        <f t="shared" si="7"/>
        <v>80</v>
      </c>
      <c r="R33" s="50">
        <f t="shared" si="7"/>
        <v>197</v>
      </c>
      <c r="S33" s="50">
        <f>SUM(Q33:R33)</f>
        <v>277</v>
      </c>
    </row>
    <row r="34" ht="23.25" customHeight="1">
      <c r="A34" s="51" t="s">
        <v>270</v>
      </c>
    </row>
    <row r="35" spans="1:19" s="87" customFormat="1" ht="27" customHeight="1">
      <c r="A35" s="711" t="s">
        <v>124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</row>
    <row r="36" spans="1:19" s="87" customFormat="1" ht="27" customHeight="1">
      <c r="A36" s="711" t="s">
        <v>448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</row>
    <row r="37" spans="1:19" s="87" customFormat="1" ht="27" customHeight="1">
      <c r="A37" s="711" t="s">
        <v>127</v>
      </c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</row>
    <row r="39" spans="1:19" s="88" customFormat="1" ht="23.25" customHeight="1">
      <c r="A39" s="762" t="s">
        <v>1</v>
      </c>
      <c r="B39" s="734" t="s">
        <v>2</v>
      </c>
      <c r="C39" s="735"/>
      <c r="D39" s="737"/>
      <c r="E39" s="734" t="s">
        <v>3</v>
      </c>
      <c r="F39" s="735"/>
      <c r="G39" s="737"/>
      <c r="H39" s="734" t="s">
        <v>8</v>
      </c>
      <c r="I39" s="735"/>
      <c r="J39" s="737"/>
      <c r="K39" s="734" t="s">
        <v>9</v>
      </c>
      <c r="L39" s="735"/>
      <c r="M39" s="737"/>
      <c r="N39" s="734" t="s">
        <v>10</v>
      </c>
      <c r="O39" s="735"/>
      <c r="P39" s="737"/>
      <c r="Q39" s="734" t="s">
        <v>7</v>
      </c>
      <c r="R39" s="735"/>
      <c r="S39" s="737"/>
    </row>
    <row r="40" spans="1:19" s="88" customFormat="1" ht="23.25" customHeight="1">
      <c r="A40" s="763"/>
      <c r="B40" s="34" t="s">
        <v>4</v>
      </c>
      <c r="C40" s="34" t="s">
        <v>5</v>
      </c>
      <c r="D40" s="34" t="s">
        <v>6</v>
      </c>
      <c r="E40" s="34" t="s">
        <v>4</v>
      </c>
      <c r="F40" s="34" t="s">
        <v>5</v>
      </c>
      <c r="G40" s="34" t="s">
        <v>6</v>
      </c>
      <c r="H40" s="34" t="s">
        <v>4</v>
      </c>
      <c r="I40" s="34" t="s">
        <v>5</v>
      </c>
      <c r="J40" s="34" t="s">
        <v>6</v>
      </c>
      <c r="K40" s="34" t="s">
        <v>4</v>
      </c>
      <c r="L40" s="34" t="s">
        <v>5</v>
      </c>
      <c r="M40" s="34" t="s">
        <v>6</v>
      </c>
      <c r="N40" s="34" t="s">
        <v>4</v>
      </c>
      <c r="O40" s="34" t="s">
        <v>5</v>
      </c>
      <c r="P40" s="34" t="s">
        <v>6</v>
      </c>
      <c r="Q40" s="34" t="s">
        <v>4</v>
      </c>
      <c r="R40" s="34" t="s">
        <v>5</v>
      </c>
      <c r="S40" s="34" t="s">
        <v>6</v>
      </c>
    </row>
    <row r="41" spans="1:19" ht="23.25" customHeight="1">
      <c r="A41" s="84" t="s">
        <v>468</v>
      </c>
      <c r="B41" s="616">
        <v>5</v>
      </c>
      <c r="C41" s="616">
        <v>39</v>
      </c>
      <c r="D41" s="617">
        <f aca="true" t="shared" si="8" ref="D41:D47">SUM(B41:C41)</f>
        <v>44</v>
      </c>
      <c r="E41" s="616">
        <v>2</v>
      </c>
      <c r="F41" s="616">
        <v>61</v>
      </c>
      <c r="G41" s="617">
        <f aca="true" t="shared" si="9" ref="G41:G47">SUM(E41:F41)</f>
        <v>63</v>
      </c>
      <c r="H41" s="616">
        <v>6</v>
      </c>
      <c r="I41" s="616">
        <v>30</v>
      </c>
      <c r="J41" s="617">
        <f aca="true" t="shared" si="10" ref="J41:J47">SUM(H41:I41)</f>
        <v>36</v>
      </c>
      <c r="K41" s="616">
        <v>3</v>
      </c>
      <c r="L41" s="616">
        <v>35</v>
      </c>
      <c r="M41" s="617">
        <f aca="true" t="shared" si="11" ref="M41:M47">SUM(K41:L41)</f>
        <v>38</v>
      </c>
      <c r="N41" s="616">
        <v>0</v>
      </c>
      <c r="O41" s="616">
        <v>1</v>
      </c>
      <c r="P41" s="617">
        <f aca="true" t="shared" si="12" ref="P41:P47">SUM(N41:O41)</f>
        <v>1</v>
      </c>
      <c r="Q41" s="616">
        <f aca="true" t="shared" si="13" ref="Q41:R45">SUM(B41,E41,H41,K41,N41)</f>
        <v>16</v>
      </c>
      <c r="R41" s="616">
        <f t="shared" si="13"/>
        <v>166</v>
      </c>
      <c r="S41" s="617">
        <f aca="true" t="shared" si="14" ref="S41:S47">SUM(Q41:R41)</f>
        <v>182</v>
      </c>
    </row>
    <row r="42" spans="1:19" ht="23.25" customHeight="1">
      <c r="A42" s="84" t="s">
        <v>469</v>
      </c>
      <c r="B42" s="616">
        <v>31</v>
      </c>
      <c r="C42" s="616">
        <v>19</v>
      </c>
      <c r="D42" s="617">
        <f t="shared" si="8"/>
        <v>50</v>
      </c>
      <c r="E42" s="616">
        <v>21</v>
      </c>
      <c r="F42" s="616">
        <v>9</v>
      </c>
      <c r="G42" s="617">
        <f t="shared" si="9"/>
        <v>30</v>
      </c>
      <c r="H42" s="616">
        <v>15</v>
      </c>
      <c r="I42" s="616">
        <v>9</v>
      </c>
      <c r="J42" s="617">
        <f t="shared" si="10"/>
        <v>24</v>
      </c>
      <c r="K42" s="616">
        <v>34</v>
      </c>
      <c r="L42" s="616">
        <v>14</v>
      </c>
      <c r="M42" s="617">
        <f t="shared" si="11"/>
        <v>48</v>
      </c>
      <c r="N42" s="616">
        <v>11</v>
      </c>
      <c r="O42" s="616">
        <v>3</v>
      </c>
      <c r="P42" s="617">
        <f t="shared" si="12"/>
        <v>14</v>
      </c>
      <c r="Q42" s="616">
        <f t="shared" si="13"/>
        <v>112</v>
      </c>
      <c r="R42" s="616">
        <f t="shared" si="13"/>
        <v>54</v>
      </c>
      <c r="S42" s="617">
        <f t="shared" si="14"/>
        <v>166</v>
      </c>
    </row>
    <row r="43" spans="1:19" ht="23.25" customHeight="1">
      <c r="A43" s="84" t="s">
        <v>470</v>
      </c>
      <c r="B43" s="616">
        <v>0</v>
      </c>
      <c r="C43" s="616">
        <v>0</v>
      </c>
      <c r="D43" s="617">
        <f t="shared" si="8"/>
        <v>0</v>
      </c>
      <c r="E43" s="616">
        <v>0</v>
      </c>
      <c r="F43" s="616">
        <v>0</v>
      </c>
      <c r="G43" s="617">
        <f t="shared" si="9"/>
        <v>0</v>
      </c>
      <c r="H43" s="616">
        <v>4</v>
      </c>
      <c r="I43" s="616">
        <v>69</v>
      </c>
      <c r="J43" s="617">
        <f t="shared" si="10"/>
        <v>73</v>
      </c>
      <c r="K43" s="616">
        <v>10</v>
      </c>
      <c r="L43" s="616">
        <v>67</v>
      </c>
      <c r="M43" s="617">
        <f t="shared" si="11"/>
        <v>77</v>
      </c>
      <c r="N43" s="616">
        <v>1</v>
      </c>
      <c r="O43" s="616">
        <v>4</v>
      </c>
      <c r="P43" s="617">
        <f t="shared" si="12"/>
        <v>5</v>
      </c>
      <c r="Q43" s="616">
        <f t="shared" si="13"/>
        <v>15</v>
      </c>
      <c r="R43" s="616">
        <f t="shared" si="13"/>
        <v>140</v>
      </c>
      <c r="S43" s="617">
        <f t="shared" si="14"/>
        <v>155</v>
      </c>
    </row>
    <row r="44" spans="1:19" ht="23.25" customHeight="1">
      <c r="A44" s="84" t="s">
        <v>471</v>
      </c>
      <c r="B44" s="616">
        <v>0</v>
      </c>
      <c r="C44" s="616">
        <v>0</v>
      </c>
      <c r="D44" s="617">
        <f t="shared" si="8"/>
        <v>0</v>
      </c>
      <c r="E44" s="616">
        <v>0</v>
      </c>
      <c r="F44" s="616">
        <v>0</v>
      </c>
      <c r="G44" s="617">
        <f t="shared" si="9"/>
        <v>0</v>
      </c>
      <c r="H44" s="616">
        <v>10</v>
      </c>
      <c r="I44" s="616">
        <v>29</v>
      </c>
      <c r="J44" s="617">
        <f t="shared" si="10"/>
        <v>39</v>
      </c>
      <c r="K44" s="616">
        <v>10</v>
      </c>
      <c r="L44" s="616">
        <v>39</v>
      </c>
      <c r="M44" s="617">
        <f t="shared" si="11"/>
        <v>49</v>
      </c>
      <c r="N44" s="616">
        <v>3</v>
      </c>
      <c r="O44" s="616">
        <v>11</v>
      </c>
      <c r="P44" s="617">
        <f t="shared" si="12"/>
        <v>14</v>
      </c>
      <c r="Q44" s="616">
        <f t="shared" si="13"/>
        <v>23</v>
      </c>
      <c r="R44" s="616">
        <f t="shared" si="13"/>
        <v>79</v>
      </c>
      <c r="S44" s="617">
        <f t="shared" si="14"/>
        <v>102</v>
      </c>
    </row>
    <row r="45" spans="1:19" ht="23.25" customHeight="1">
      <c r="A45" s="84" t="s">
        <v>472</v>
      </c>
      <c r="B45" s="616">
        <v>5</v>
      </c>
      <c r="C45" s="616">
        <v>59</v>
      </c>
      <c r="D45" s="617">
        <f t="shared" si="8"/>
        <v>64</v>
      </c>
      <c r="E45" s="616">
        <v>8</v>
      </c>
      <c r="F45" s="616">
        <v>35</v>
      </c>
      <c r="G45" s="617">
        <v>43</v>
      </c>
      <c r="H45" s="616">
        <v>0</v>
      </c>
      <c r="I45" s="616">
        <v>0</v>
      </c>
      <c r="J45" s="617">
        <f t="shared" si="10"/>
        <v>0</v>
      </c>
      <c r="K45" s="616">
        <v>0</v>
      </c>
      <c r="L45" s="616">
        <v>0</v>
      </c>
      <c r="M45" s="617">
        <f t="shared" si="11"/>
        <v>0</v>
      </c>
      <c r="N45" s="616">
        <v>0</v>
      </c>
      <c r="O45" s="616">
        <v>0</v>
      </c>
      <c r="P45" s="617">
        <f t="shared" si="12"/>
        <v>0</v>
      </c>
      <c r="Q45" s="616">
        <f t="shared" si="13"/>
        <v>13</v>
      </c>
      <c r="R45" s="616">
        <f t="shared" si="13"/>
        <v>94</v>
      </c>
      <c r="S45" s="617">
        <f t="shared" si="14"/>
        <v>107</v>
      </c>
    </row>
    <row r="46" spans="1:19" ht="23.25" customHeight="1">
      <c r="A46" s="84" t="s">
        <v>473</v>
      </c>
      <c r="B46" s="616">
        <v>4</v>
      </c>
      <c r="C46" s="616">
        <v>89</v>
      </c>
      <c r="D46" s="617">
        <f t="shared" si="8"/>
        <v>93</v>
      </c>
      <c r="E46" s="616">
        <v>5</v>
      </c>
      <c r="F46" s="616">
        <v>65</v>
      </c>
      <c r="G46" s="617">
        <f t="shared" si="9"/>
        <v>70</v>
      </c>
      <c r="H46" s="616">
        <v>0</v>
      </c>
      <c r="I46" s="616">
        <v>0</v>
      </c>
      <c r="J46" s="617">
        <f t="shared" si="10"/>
        <v>0</v>
      </c>
      <c r="K46" s="616">
        <v>0</v>
      </c>
      <c r="L46" s="616">
        <v>0</v>
      </c>
      <c r="M46" s="617">
        <f t="shared" si="11"/>
        <v>0</v>
      </c>
      <c r="N46" s="616">
        <v>0</v>
      </c>
      <c r="O46" s="616">
        <v>0</v>
      </c>
      <c r="P46" s="617">
        <f t="shared" si="12"/>
        <v>0</v>
      </c>
      <c r="Q46" s="616">
        <f>SUM(B46,E46,H46,K46,N46)</f>
        <v>9</v>
      </c>
      <c r="R46" s="616">
        <f>SUM(C46,F46,I46,L46,O46)</f>
        <v>154</v>
      </c>
      <c r="S46" s="617">
        <f t="shared" si="14"/>
        <v>163</v>
      </c>
    </row>
    <row r="47" spans="1:19" ht="26.25" customHeight="1">
      <c r="A47" s="85" t="s">
        <v>6</v>
      </c>
      <c r="B47" s="50">
        <f>SUM(B41:B46)</f>
        <v>45</v>
      </c>
      <c r="C47" s="50">
        <f>SUM(C41:C46)</f>
        <v>206</v>
      </c>
      <c r="D47" s="50">
        <f t="shared" si="8"/>
        <v>251</v>
      </c>
      <c r="E47" s="50">
        <f>SUM(E41:E46)</f>
        <v>36</v>
      </c>
      <c r="F47" s="50">
        <f>SUM(F41:F46)</f>
        <v>170</v>
      </c>
      <c r="G47" s="50">
        <f t="shared" si="9"/>
        <v>206</v>
      </c>
      <c r="H47" s="50">
        <f>SUM(H41:H46)</f>
        <v>35</v>
      </c>
      <c r="I47" s="50">
        <f>SUM(I41:I46)</f>
        <v>137</v>
      </c>
      <c r="J47" s="50">
        <f t="shared" si="10"/>
        <v>172</v>
      </c>
      <c r="K47" s="50">
        <f>SUM(K41:K46)</f>
        <v>57</v>
      </c>
      <c r="L47" s="50">
        <f>SUM(L41:L46)</f>
        <v>155</v>
      </c>
      <c r="M47" s="50">
        <f t="shared" si="11"/>
        <v>212</v>
      </c>
      <c r="N47" s="50">
        <f>SUM(N41:N46)</f>
        <v>15</v>
      </c>
      <c r="O47" s="50">
        <f>SUM(O41:O46)</f>
        <v>19</v>
      </c>
      <c r="P47" s="50">
        <f t="shared" si="12"/>
        <v>34</v>
      </c>
      <c r="Q47" s="50">
        <f>SUM(B47,E47,H47,K47,N47)</f>
        <v>188</v>
      </c>
      <c r="R47" s="50">
        <f>SUM(C47,F47,I47,L47,O47)</f>
        <v>687</v>
      </c>
      <c r="S47" s="50">
        <f t="shared" si="14"/>
        <v>875</v>
      </c>
    </row>
    <row r="48" spans="2:19" ht="26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50" spans="1:19" s="87" customFormat="1" ht="27" customHeight="1">
      <c r="A50" s="711" t="s">
        <v>124</v>
      </c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</row>
    <row r="51" spans="1:19" s="87" customFormat="1" ht="27" customHeight="1">
      <c r="A51" s="711" t="s">
        <v>474</v>
      </c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</row>
    <row r="52" spans="1:19" s="87" customFormat="1" ht="27" customHeight="1">
      <c r="A52" s="711" t="s">
        <v>128</v>
      </c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</row>
    <row r="54" spans="1:19" s="88" customFormat="1" ht="23.25" customHeight="1">
      <c r="A54" s="762" t="s">
        <v>1</v>
      </c>
      <c r="B54" s="734" t="s">
        <v>2</v>
      </c>
      <c r="C54" s="735"/>
      <c r="D54" s="737"/>
      <c r="E54" s="734" t="s">
        <v>3</v>
      </c>
      <c r="F54" s="735"/>
      <c r="G54" s="737"/>
      <c r="H54" s="734" t="s">
        <v>8</v>
      </c>
      <c r="I54" s="735"/>
      <c r="J54" s="737"/>
      <c r="K54" s="734" t="s">
        <v>9</v>
      </c>
      <c r="L54" s="735"/>
      <c r="M54" s="737"/>
      <c r="N54" s="734" t="s">
        <v>10</v>
      </c>
      <c r="O54" s="735"/>
      <c r="P54" s="737"/>
      <c r="Q54" s="734" t="s">
        <v>7</v>
      </c>
      <c r="R54" s="735"/>
      <c r="S54" s="737"/>
    </row>
    <row r="55" spans="1:19" s="88" customFormat="1" ht="23.25" customHeight="1">
      <c r="A55" s="763"/>
      <c r="B55" s="34" t="s">
        <v>4</v>
      </c>
      <c r="C55" s="34" t="s">
        <v>5</v>
      </c>
      <c r="D55" s="34" t="s">
        <v>6</v>
      </c>
      <c r="E55" s="34" t="s">
        <v>4</v>
      </c>
      <c r="F55" s="34" t="s">
        <v>5</v>
      </c>
      <c r="G55" s="34" t="s">
        <v>6</v>
      </c>
      <c r="H55" s="34" t="s">
        <v>4</v>
      </c>
      <c r="I55" s="34" t="s">
        <v>5</v>
      </c>
      <c r="J55" s="34" t="s">
        <v>6</v>
      </c>
      <c r="K55" s="34" t="s">
        <v>4</v>
      </c>
      <c r="L55" s="34" t="s">
        <v>5</v>
      </c>
      <c r="M55" s="34" t="s">
        <v>6</v>
      </c>
      <c r="N55" s="34" t="s">
        <v>4</v>
      </c>
      <c r="O55" s="34" t="s">
        <v>5</v>
      </c>
      <c r="P55" s="34" t="s">
        <v>6</v>
      </c>
      <c r="Q55" s="34" t="s">
        <v>4</v>
      </c>
      <c r="R55" s="34" t="s">
        <v>5</v>
      </c>
      <c r="S55" s="34" t="s">
        <v>6</v>
      </c>
    </row>
    <row r="56" spans="1:19" ht="23.25" customHeight="1">
      <c r="A56" s="84" t="s">
        <v>475</v>
      </c>
      <c r="B56" s="616">
        <v>44</v>
      </c>
      <c r="C56" s="616">
        <v>45</v>
      </c>
      <c r="D56" s="617">
        <f>SUM(B56:C56)</f>
        <v>89</v>
      </c>
      <c r="E56" s="29">
        <v>41</v>
      </c>
      <c r="F56" s="29">
        <v>41</v>
      </c>
      <c r="G56" s="59">
        <f>SUM(E56:F56)</f>
        <v>82</v>
      </c>
      <c r="H56" s="29">
        <v>27</v>
      </c>
      <c r="I56" s="29">
        <v>46</v>
      </c>
      <c r="J56" s="59">
        <f>SUM(H56:I56)</f>
        <v>73</v>
      </c>
      <c r="K56" s="29">
        <v>21</v>
      </c>
      <c r="L56" s="29">
        <v>33</v>
      </c>
      <c r="M56" s="59">
        <f>SUM(K56:L56)</f>
        <v>54</v>
      </c>
      <c r="N56" s="616">
        <v>7</v>
      </c>
      <c r="O56" s="616">
        <v>3</v>
      </c>
      <c r="P56" s="617">
        <f>SUM(N56:O56)</f>
        <v>10</v>
      </c>
      <c r="Q56" s="616">
        <f>SUM(B56,E56,H56,K56,N56)</f>
        <v>140</v>
      </c>
      <c r="R56" s="616">
        <f>SUM(C56,F56,I56,L56,O56)</f>
        <v>168</v>
      </c>
      <c r="S56" s="617">
        <f>SUM(Q56:R56)</f>
        <v>308</v>
      </c>
    </row>
    <row r="57" spans="1:19" ht="23.25" customHeight="1">
      <c r="A57" s="84"/>
      <c r="B57" s="29"/>
      <c r="C57" s="29"/>
      <c r="D57" s="59"/>
      <c r="E57" s="29"/>
      <c r="F57" s="29"/>
      <c r="G57" s="59"/>
      <c r="H57" s="29"/>
      <c r="I57" s="29"/>
      <c r="J57" s="59"/>
      <c r="K57" s="29"/>
      <c r="L57" s="29"/>
      <c r="M57" s="59"/>
      <c r="N57" s="29"/>
      <c r="O57" s="29"/>
      <c r="P57" s="59"/>
      <c r="Q57" s="29"/>
      <c r="R57" s="29"/>
      <c r="S57" s="59"/>
    </row>
    <row r="58" spans="1:19" ht="30.75" customHeight="1">
      <c r="A58" s="85" t="s">
        <v>6</v>
      </c>
      <c r="B58" s="50">
        <f>SUM(B56:B57)</f>
        <v>44</v>
      </c>
      <c r="C58" s="50">
        <f>SUM(C56:C57)</f>
        <v>45</v>
      </c>
      <c r="D58" s="50">
        <f>SUM(B58:C58)</f>
        <v>89</v>
      </c>
      <c r="E58" s="50">
        <f>SUM(E56:E57)</f>
        <v>41</v>
      </c>
      <c r="F58" s="50">
        <f>SUM(F56:F57)</f>
        <v>41</v>
      </c>
      <c r="G58" s="50">
        <f>SUM(E58:F58)</f>
        <v>82</v>
      </c>
      <c r="H58" s="50">
        <f>SUM(H56:H57)</f>
        <v>27</v>
      </c>
      <c r="I58" s="50">
        <f>SUM(I56:I57)</f>
        <v>46</v>
      </c>
      <c r="J58" s="50">
        <f>SUM(H58:I58)</f>
        <v>73</v>
      </c>
      <c r="K58" s="50">
        <f>SUM(K56:K57)</f>
        <v>21</v>
      </c>
      <c r="L58" s="50">
        <f>SUM(L56:L57)</f>
        <v>33</v>
      </c>
      <c r="M58" s="50">
        <f>SUM(K58:L58)</f>
        <v>54</v>
      </c>
      <c r="N58" s="50">
        <f>SUM(N56:N57)</f>
        <v>7</v>
      </c>
      <c r="O58" s="50">
        <f>SUM(O56:O57)</f>
        <v>3</v>
      </c>
      <c r="P58" s="50">
        <f>SUM(N58:O58)</f>
        <v>10</v>
      </c>
      <c r="Q58" s="50">
        <f>SUM(B58,E58,H58,K58,N58)</f>
        <v>140</v>
      </c>
      <c r="R58" s="50">
        <f>SUM(C58,F58,I58,L58,O58)</f>
        <v>168</v>
      </c>
      <c r="S58" s="50">
        <f>SUM(Q58:R58)</f>
        <v>308</v>
      </c>
    </row>
    <row r="60" spans="1:19" s="87" customFormat="1" ht="27" customHeight="1">
      <c r="A60" s="711" t="s">
        <v>124</v>
      </c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</row>
    <row r="61" spans="1:19" s="87" customFormat="1" ht="27" customHeight="1">
      <c r="A61" s="711" t="s">
        <v>474</v>
      </c>
      <c r="B61" s="711"/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</row>
    <row r="62" spans="1:19" s="87" customFormat="1" ht="27" customHeight="1">
      <c r="A62" s="711" t="s">
        <v>271</v>
      </c>
      <c r="B62" s="711"/>
      <c r="C62" s="711"/>
      <c r="D62" s="711"/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</row>
    <row r="64" spans="1:19" s="88" customFormat="1" ht="23.25" customHeight="1">
      <c r="A64" s="762" t="s">
        <v>1</v>
      </c>
      <c r="B64" s="734" t="s">
        <v>2</v>
      </c>
      <c r="C64" s="735"/>
      <c r="D64" s="737"/>
      <c r="E64" s="734" t="s">
        <v>3</v>
      </c>
      <c r="F64" s="735"/>
      <c r="G64" s="737"/>
      <c r="H64" s="734" t="s">
        <v>8</v>
      </c>
      <c r="I64" s="735"/>
      <c r="J64" s="737"/>
      <c r="K64" s="734" t="s">
        <v>9</v>
      </c>
      <c r="L64" s="735"/>
      <c r="M64" s="737"/>
      <c r="N64" s="734" t="s">
        <v>10</v>
      </c>
      <c r="O64" s="735"/>
      <c r="P64" s="737"/>
      <c r="Q64" s="734" t="s">
        <v>7</v>
      </c>
      <c r="R64" s="735"/>
      <c r="S64" s="737"/>
    </row>
    <row r="65" spans="1:19" s="88" customFormat="1" ht="23.25" customHeight="1">
      <c r="A65" s="763"/>
      <c r="B65" s="34" t="s">
        <v>4</v>
      </c>
      <c r="C65" s="34" t="s">
        <v>5</v>
      </c>
      <c r="D65" s="34" t="s">
        <v>6</v>
      </c>
      <c r="E65" s="34" t="s">
        <v>4</v>
      </c>
      <c r="F65" s="34" t="s">
        <v>5</v>
      </c>
      <c r="G65" s="34" t="s">
        <v>6</v>
      </c>
      <c r="H65" s="34" t="s">
        <v>4</v>
      </c>
      <c r="I65" s="34" t="s">
        <v>5</v>
      </c>
      <c r="J65" s="34" t="s">
        <v>6</v>
      </c>
      <c r="K65" s="34" t="s">
        <v>4</v>
      </c>
      <c r="L65" s="34" t="s">
        <v>5</v>
      </c>
      <c r="M65" s="34" t="s">
        <v>6</v>
      </c>
      <c r="N65" s="34" t="s">
        <v>4</v>
      </c>
      <c r="O65" s="34" t="s">
        <v>5</v>
      </c>
      <c r="P65" s="34" t="s">
        <v>6</v>
      </c>
      <c r="Q65" s="34" t="s">
        <v>4</v>
      </c>
      <c r="R65" s="34" t="s">
        <v>5</v>
      </c>
      <c r="S65" s="34" t="s">
        <v>6</v>
      </c>
    </row>
    <row r="66" spans="1:19" s="619" customFormat="1" ht="23.25" customHeight="1">
      <c r="A66" s="618" t="s">
        <v>476</v>
      </c>
      <c r="B66" s="616">
        <v>13</v>
      </c>
      <c r="C66" s="616">
        <v>8</v>
      </c>
      <c r="D66" s="617">
        <f>SUM(B66:C66)</f>
        <v>21</v>
      </c>
      <c r="E66" s="616">
        <v>11</v>
      </c>
      <c r="F66" s="616">
        <v>5</v>
      </c>
      <c r="G66" s="617">
        <f>SUM(E66:F66)</f>
        <v>16</v>
      </c>
      <c r="H66" s="616">
        <v>0</v>
      </c>
      <c r="I66" s="616">
        <v>0</v>
      </c>
      <c r="J66" s="617">
        <f>SUM(H66:I66)</f>
        <v>0</v>
      </c>
      <c r="K66" s="616">
        <v>0</v>
      </c>
      <c r="L66" s="616">
        <v>0</v>
      </c>
      <c r="M66" s="617">
        <f>SUM(K66:L66)</f>
        <v>0</v>
      </c>
      <c r="N66" s="616">
        <v>0</v>
      </c>
      <c r="O66" s="616">
        <v>0</v>
      </c>
      <c r="P66" s="617">
        <f>SUM(N66:O66)</f>
        <v>0</v>
      </c>
      <c r="Q66" s="616">
        <f>SUM(B66,E66,H66,K66,N66)</f>
        <v>24</v>
      </c>
      <c r="R66" s="616">
        <f>SUM(C66,F66,I66,L66,O66)</f>
        <v>13</v>
      </c>
      <c r="S66" s="617">
        <f>SUM(Q66:R66)</f>
        <v>37</v>
      </c>
    </row>
    <row r="67" spans="1:19" s="619" customFormat="1" ht="23.25" customHeight="1">
      <c r="A67" s="620" t="s">
        <v>477</v>
      </c>
      <c r="B67" s="616">
        <v>5</v>
      </c>
      <c r="C67" s="616">
        <v>17</v>
      </c>
      <c r="D67" s="617">
        <f>SUM(B67:C67)</f>
        <v>22</v>
      </c>
      <c r="E67" s="616">
        <v>2</v>
      </c>
      <c r="F67" s="616">
        <v>4</v>
      </c>
      <c r="G67" s="617">
        <f>SUM(E67:F67)</f>
        <v>6</v>
      </c>
      <c r="H67" s="616">
        <v>0</v>
      </c>
      <c r="I67" s="616">
        <v>0</v>
      </c>
      <c r="J67" s="617">
        <f>SUM(H67:I67)</f>
        <v>0</v>
      </c>
      <c r="K67" s="616">
        <v>0</v>
      </c>
      <c r="L67" s="616">
        <v>0</v>
      </c>
      <c r="M67" s="617">
        <f>SUM(K67:L67)</f>
        <v>0</v>
      </c>
      <c r="N67" s="616">
        <v>0</v>
      </c>
      <c r="O67" s="616">
        <v>0</v>
      </c>
      <c r="P67" s="617">
        <f>SUM(N67:O67)</f>
        <v>0</v>
      </c>
      <c r="Q67" s="616">
        <f>SUM(B67,E67,H67,K67,N67)</f>
        <v>7</v>
      </c>
      <c r="R67" s="616">
        <f>SUM(C67,F67,I67,L67,O67)</f>
        <v>21</v>
      </c>
      <c r="S67" s="617">
        <f>SUM(Q67:R67)</f>
        <v>28</v>
      </c>
    </row>
    <row r="68" spans="1:19" s="619" customFormat="1" ht="23.25" customHeight="1">
      <c r="A68" s="621"/>
      <c r="B68" s="616"/>
      <c r="C68" s="616"/>
      <c r="D68" s="617"/>
      <c r="E68" s="616"/>
      <c r="F68" s="616"/>
      <c r="G68" s="617"/>
      <c r="H68" s="616"/>
      <c r="I68" s="616"/>
      <c r="J68" s="617"/>
      <c r="K68" s="616"/>
      <c r="L68" s="616"/>
      <c r="M68" s="617"/>
      <c r="N68" s="616"/>
      <c r="O68" s="616"/>
      <c r="P68" s="617"/>
      <c r="Q68" s="616"/>
      <c r="R68" s="616"/>
      <c r="S68" s="617"/>
    </row>
    <row r="69" spans="1:19" ht="30.75" customHeight="1">
      <c r="A69" s="85" t="s">
        <v>6</v>
      </c>
      <c r="B69" s="50">
        <f>SUM(B66:B67)</f>
        <v>18</v>
      </c>
      <c r="C69" s="50">
        <f>SUM(C66:C67)</f>
        <v>25</v>
      </c>
      <c r="D69" s="50">
        <f>SUM(B69:C69)</f>
        <v>43</v>
      </c>
      <c r="E69" s="50">
        <f>SUM(E66:E67)</f>
        <v>13</v>
      </c>
      <c r="F69" s="50">
        <f>SUM(F66:F67)</f>
        <v>9</v>
      </c>
      <c r="G69" s="50">
        <f>SUM(E69:F69)</f>
        <v>22</v>
      </c>
      <c r="H69" s="50">
        <f>SUM(H66:H67)</f>
        <v>0</v>
      </c>
      <c r="I69" s="50">
        <f>SUM(I66:I67)</f>
        <v>0</v>
      </c>
      <c r="J69" s="50">
        <f>SUM(H69:I69)</f>
        <v>0</v>
      </c>
      <c r="K69" s="50">
        <f>SUM(K66:K67)</f>
        <v>0</v>
      </c>
      <c r="L69" s="50">
        <f>SUM(L66:L67)</f>
        <v>0</v>
      </c>
      <c r="M69" s="50">
        <f>SUM(K69:L69)</f>
        <v>0</v>
      </c>
      <c r="N69" s="50">
        <f>SUM(N66:N67)</f>
        <v>0</v>
      </c>
      <c r="O69" s="50">
        <f>SUM(O66:O67)</f>
        <v>0</v>
      </c>
      <c r="P69" s="50">
        <f>SUM(N69:O69)</f>
        <v>0</v>
      </c>
      <c r="Q69" s="50">
        <f>SUM(B69,E69,H69,K69,N69)</f>
        <v>31</v>
      </c>
      <c r="R69" s="50">
        <f>SUM(C69,F69,I69,L69,O69)</f>
        <v>34</v>
      </c>
      <c r="S69" s="50">
        <f>SUM(Q69:R69)</f>
        <v>65</v>
      </c>
    </row>
    <row r="70" ht="23.25" customHeight="1">
      <c r="A70" s="158"/>
    </row>
    <row r="71" spans="1:19" s="87" customFormat="1" ht="27" customHeight="1">
      <c r="A71" s="711" t="s">
        <v>124</v>
      </c>
      <c r="B71" s="711"/>
      <c r="C71" s="711"/>
      <c r="D71" s="711"/>
      <c r="E71" s="711"/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</row>
    <row r="72" spans="1:19" s="87" customFormat="1" ht="27" customHeight="1">
      <c r="A72" s="711" t="s">
        <v>474</v>
      </c>
      <c r="B72" s="711"/>
      <c r="C72" s="711"/>
      <c r="D72" s="711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  <c r="Q72" s="711"/>
      <c r="R72" s="711"/>
      <c r="S72" s="711"/>
    </row>
    <row r="73" spans="1:19" s="87" customFormat="1" ht="27" customHeight="1">
      <c r="A73" s="711" t="s">
        <v>478</v>
      </c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</row>
    <row r="75" spans="1:19" s="88" customFormat="1" ht="23.25" customHeight="1">
      <c r="A75" s="762" t="s">
        <v>1</v>
      </c>
      <c r="B75" s="734" t="s">
        <v>2</v>
      </c>
      <c r="C75" s="735"/>
      <c r="D75" s="737"/>
      <c r="E75" s="734" t="s">
        <v>3</v>
      </c>
      <c r="F75" s="735"/>
      <c r="G75" s="737"/>
      <c r="H75" s="734" t="s">
        <v>8</v>
      </c>
      <c r="I75" s="735"/>
      <c r="J75" s="737"/>
      <c r="K75" s="734" t="s">
        <v>9</v>
      </c>
      <c r="L75" s="735"/>
      <c r="M75" s="737"/>
      <c r="N75" s="734" t="s">
        <v>10</v>
      </c>
      <c r="O75" s="735"/>
      <c r="P75" s="737"/>
      <c r="Q75" s="734" t="s">
        <v>7</v>
      </c>
      <c r="R75" s="735"/>
      <c r="S75" s="737"/>
    </row>
    <row r="76" spans="1:19" s="88" customFormat="1" ht="23.25" customHeight="1">
      <c r="A76" s="763"/>
      <c r="B76" s="34" t="s">
        <v>4</v>
      </c>
      <c r="C76" s="34" t="s">
        <v>5</v>
      </c>
      <c r="D76" s="34" t="s">
        <v>6</v>
      </c>
      <c r="E76" s="34" t="s">
        <v>4</v>
      </c>
      <c r="F76" s="34" t="s">
        <v>5</v>
      </c>
      <c r="G76" s="34" t="s">
        <v>6</v>
      </c>
      <c r="H76" s="34" t="s">
        <v>4</v>
      </c>
      <c r="I76" s="34" t="s">
        <v>5</v>
      </c>
      <c r="J76" s="34" t="s">
        <v>6</v>
      </c>
      <c r="K76" s="34" t="s">
        <v>4</v>
      </c>
      <c r="L76" s="34" t="s">
        <v>5</v>
      </c>
      <c r="M76" s="34" t="s">
        <v>6</v>
      </c>
      <c r="N76" s="34" t="s">
        <v>4</v>
      </c>
      <c r="O76" s="34" t="s">
        <v>5</v>
      </c>
      <c r="P76" s="34" t="s">
        <v>6</v>
      </c>
      <c r="Q76" s="34" t="s">
        <v>4</v>
      </c>
      <c r="R76" s="34" t="s">
        <v>5</v>
      </c>
      <c r="S76" s="34" t="s">
        <v>6</v>
      </c>
    </row>
    <row r="77" spans="1:19" s="619" customFormat="1" ht="23.25" customHeight="1">
      <c r="A77" s="618" t="s">
        <v>479</v>
      </c>
      <c r="B77" s="616">
        <v>2</v>
      </c>
      <c r="C77" s="616">
        <v>60</v>
      </c>
      <c r="D77" s="617">
        <f>SUM(B77:C77)</f>
        <v>62</v>
      </c>
      <c r="E77" s="616" t="s">
        <v>37</v>
      </c>
      <c r="F77" s="616" t="s">
        <v>37</v>
      </c>
      <c r="G77" s="617">
        <f>SUM(E77:F77)</f>
        <v>0</v>
      </c>
      <c r="H77" s="616">
        <v>0</v>
      </c>
      <c r="I77" s="616">
        <v>0</v>
      </c>
      <c r="J77" s="617">
        <f>SUM(H77:I77)</f>
        <v>0</v>
      </c>
      <c r="K77" s="616">
        <v>0</v>
      </c>
      <c r="L77" s="616">
        <v>0</v>
      </c>
      <c r="M77" s="617">
        <f>SUM(K77:L77)</f>
        <v>0</v>
      </c>
      <c r="N77" s="616">
        <v>0</v>
      </c>
      <c r="O77" s="616">
        <v>0</v>
      </c>
      <c r="P77" s="617">
        <f>SUM(N77:O77)</f>
        <v>0</v>
      </c>
      <c r="Q77" s="616">
        <f>SUM(B77,E77,H77,K77,N77)</f>
        <v>2</v>
      </c>
      <c r="R77" s="616">
        <f>SUM(C77,F77,I77,L77,O77)</f>
        <v>60</v>
      </c>
      <c r="S77" s="617">
        <f>SUM(Q77:R77)</f>
        <v>62</v>
      </c>
    </row>
    <row r="78" spans="1:19" ht="23.25" customHeight="1">
      <c r="A78" s="157"/>
      <c r="B78" s="29"/>
      <c r="C78" s="29"/>
      <c r="D78" s="59"/>
      <c r="E78" s="29"/>
      <c r="F78" s="29"/>
      <c r="G78" s="59"/>
      <c r="H78" s="29"/>
      <c r="I78" s="29"/>
      <c r="J78" s="59"/>
      <c r="K78" s="29"/>
      <c r="L78" s="29"/>
      <c r="M78" s="59"/>
      <c r="N78" s="29"/>
      <c r="O78" s="29"/>
      <c r="P78" s="59"/>
      <c r="Q78" s="29"/>
      <c r="R78" s="29"/>
      <c r="S78" s="59"/>
    </row>
    <row r="79" spans="1:19" ht="30.75" customHeight="1">
      <c r="A79" s="85" t="s">
        <v>6</v>
      </c>
      <c r="B79" s="50">
        <f>SUM(B77:B77)</f>
        <v>2</v>
      </c>
      <c r="C79" s="50">
        <f>SUM(C77:C77)</f>
        <v>60</v>
      </c>
      <c r="D79" s="50">
        <f>SUM(B79:C79)</f>
        <v>62</v>
      </c>
      <c r="E79" s="50">
        <f>SUM(E77:E77)</f>
        <v>0</v>
      </c>
      <c r="F79" s="50">
        <f>SUM(F77:F77)</f>
        <v>0</v>
      </c>
      <c r="G79" s="50">
        <f>SUM(E79:F79)</f>
        <v>0</v>
      </c>
      <c r="H79" s="50">
        <f>SUM(H77:H77)</f>
        <v>0</v>
      </c>
      <c r="I79" s="50">
        <f>SUM(I77:I77)</f>
        <v>0</v>
      </c>
      <c r="J79" s="50">
        <f>SUM(H79:I79)</f>
        <v>0</v>
      </c>
      <c r="K79" s="50">
        <f>SUM(K77:K77)</f>
        <v>0</v>
      </c>
      <c r="L79" s="50">
        <f>SUM(L77:L77)</f>
        <v>0</v>
      </c>
      <c r="M79" s="50">
        <f>SUM(K79:L79)</f>
        <v>0</v>
      </c>
      <c r="N79" s="50">
        <f>SUM(N77:N77)</f>
        <v>0</v>
      </c>
      <c r="O79" s="50">
        <f>SUM(O77:O77)</f>
        <v>0</v>
      </c>
      <c r="P79" s="50">
        <f>SUM(N79:O79)</f>
        <v>0</v>
      </c>
      <c r="Q79" s="50">
        <f>SUM(B79,E79,H79,K79,N79)</f>
        <v>2</v>
      </c>
      <c r="R79" s="50">
        <f>SUM(C79,F79,I79,L79,O79)</f>
        <v>60</v>
      </c>
      <c r="S79" s="50">
        <f>SUM(Q79:R79)</f>
        <v>62</v>
      </c>
    </row>
    <row r="80" ht="23.25" customHeight="1">
      <c r="A80" s="158" t="s">
        <v>272</v>
      </c>
    </row>
    <row r="81" spans="1:19" s="87" customFormat="1" ht="27" customHeight="1">
      <c r="A81" s="711" t="s">
        <v>124</v>
      </c>
      <c r="B81" s="711"/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</row>
    <row r="82" spans="1:19" s="87" customFormat="1" ht="27" customHeight="1">
      <c r="A82" s="711" t="s">
        <v>474</v>
      </c>
      <c r="B82" s="711"/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</row>
    <row r="83" spans="1:19" s="87" customFormat="1" ht="27" customHeight="1">
      <c r="A83" s="711" t="s">
        <v>480</v>
      </c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</row>
    <row r="85" spans="1:19" s="88" customFormat="1" ht="23.25" customHeight="1">
      <c r="A85" s="762" t="s">
        <v>1</v>
      </c>
      <c r="B85" s="734" t="s">
        <v>2</v>
      </c>
      <c r="C85" s="735"/>
      <c r="D85" s="737"/>
      <c r="E85" s="734" t="s">
        <v>3</v>
      </c>
      <c r="F85" s="735"/>
      <c r="G85" s="737"/>
      <c r="H85" s="734" t="s">
        <v>8</v>
      </c>
      <c r="I85" s="735"/>
      <c r="J85" s="737"/>
      <c r="K85" s="734" t="s">
        <v>9</v>
      </c>
      <c r="L85" s="735"/>
      <c r="M85" s="737"/>
      <c r="N85" s="734" t="s">
        <v>10</v>
      </c>
      <c r="O85" s="735"/>
      <c r="P85" s="737"/>
      <c r="Q85" s="734" t="s">
        <v>7</v>
      </c>
      <c r="R85" s="735"/>
      <c r="S85" s="737"/>
    </row>
    <row r="86" spans="1:19" s="88" customFormat="1" ht="23.25" customHeight="1">
      <c r="A86" s="763"/>
      <c r="B86" s="34" t="s">
        <v>4</v>
      </c>
      <c r="C86" s="34" t="s">
        <v>5</v>
      </c>
      <c r="D86" s="34" t="s">
        <v>6</v>
      </c>
      <c r="E86" s="34" t="s">
        <v>4</v>
      </c>
      <c r="F86" s="34" t="s">
        <v>5</v>
      </c>
      <c r="G86" s="34" t="s">
        <v>6</v>
      </c>
      <c r="H86" s="34" t="s">
        <v>4</v>
      </c>
      <c r="I86" s="34" t="s">
        <v>5</v>
      </c>
      <c r="J86" s="34" t="s">
        <v>6</v>
      </c>
      <c r="K86" s="34" t="s">
        <v>4</v>
      </c>
      <c r="L86" s="34" t="s">
        <v>5</v>
      </c>
      <c r="M86" s="34" t="s">
        <v>6</v>
      </c>
      <c r="N86" s="34" t="s">
        <v>4</v>
      </c>
      <c r="O86" s="34" t="s">
        <v>5</v>
      </c>
      <c r="P86" s="34" t="s">
        <v>6</v>
      </c>
      <c r="Q86" s="34" t="s">
        <v>4</v>
      </c>
      <c r="R86" s="34" t="s">
        <v>5</v>
      </c>
      <c r="S86" s="34" t="s">
        <v>6</v>
      </c>
    </row>
    <row r="87" spans="1:19" s="619" customFormat="1" ht="23.25" customHeight="1">
      <c r="A87" s="620" t="s">
        <v>481</v>
      </c>
      <c r="B87" s="622">
        <v>0</v>
      </c>
      <c r="C87" s="622">
        <v>17</v>
      </c>
      <c r="D87" s="623">
        <f>SUM(B87:C87)</f>
        <v>17</v>
      </c>
      <c r="E87" s="622">
        <v>4</v>
      </c>
      <c r="F87" s="622">
        <v>29</v>
      </c>
      <c r="G87" s="623">
        <f>SUM(E87:F87)</f>
        <v>33</v>
      </c>
      <c r="H87" s="622">
        <v>1</v>
      </c>
      <c r="I87" s="622">
        <v>16</v>
      </c>
      <c r="J87" s="623">
        <f>SUM(H87:I87)</f>
        <v>17</v>
      </c>
      <c r="K87" s="622">
        <v>4</v>
      </c>
      <c r="L87" s="622">
        <v>32</v>
      </c>
      <c r="M87" s="623">
        <f>SUM(K87:L87)</f>
        <v>36</v>
      </c>
      <c r="N87" s="622">
        <v>0</v>
      </c>
      <c r="O87" s="622">
        <v>3</v>
      </c>
      <c r="P87" s="623">
        <f>SUM(N87:O87)</f>
        <v>3</v>
      </c>
      <c r="Q87" s="622">
        <f>SUM(B87,E87,H87,K87,N87)</f>
        <v>9</v>
      </c>
      <c r="R87" s="622">
        <f>SUM(C87,F87,I87,L87,O87)</f>
        <v>97</v>
      </c>
      <c r="S87" s="623">
        <f>SUM(Q87:R87)</f>
        <v>106</v>
      </c>
    </row>
    <row r="88" spans="1:19" ht="23.25" customHeight="1">
      <c r="A88" s="157"/>
      <c r="B88" s="29"/>
      <c r="C88" s="29"/>
      <c r="D88" s="59"/>
      <c r="E88" s="29"/>
      <c r="F88" s="29"/>
      <c r="G88" s="59"/>
      <c r="H88" s="29"/>
      <c r="I88" s="29"/>
      <c r="J88" s="59"/>
      <c r="K88" s="29"/>
      <c r="L88" s="29"/>
      <c r="M88" s="59"/>
      <c r="N88" s="29"/>
      <c r="O88" s="29"/>
      <c r="P88" s="59"/>
      <c r="Q88" s="29"/>
      <c r="R88" s="29"/>
      <c r="S88" s="59"/>
    </row>
    <row r="89" spans="1:19" ht="30.75" customHeight="1">
      <c r="A89" s="85" t="s">
        <v>6</v>
      </c>
      <c r="B89" s="50">
        <f>SUM(B87:B88)</f>
        <v>0</v>
      </c>
      <c r="C89" s="50">
        <f>SUM(C87:C88)</f>
        <v>17</v>
      </c>
      <c r="D89" s="50">
        <f>SUM(B89:C89)</f>
        <v>17</v>
      </c>
      <c r="E89" s="50">
        <f>SUM(E87:E88)</f>
        <v>4</v>
      </c>
      <c r="F89" s="50">
        <f>SUM(F87:F88)</f>
        <v>29</v>
      </c>
      <c r="G89" s="50">
        <f>SUM(E89:F89)</f>
        <v>33</v>
      </c>
      <c r="H89" s="50">
        <f>SUM(H87:H88)</f>
        <v>1</v>
      </c>
      <c r="I89" s="50">
        <f>SUM(I87:I88)</f>
        <v>16</v>
      </c>
      <c r="J89" s="50">
        <f>SUM(H89:I89)</f>
        <v>17</v>
      </c>
      <c r="K89" s="50">
        <f>SUM(K87:K88)</f>
        <v>4</v>
      </c>
      <c r="L89" s="50">
        <f>SUM(L87:L88)</f>
        <v>32</v>
      </c>
      <c r="M89" s="50">
        <f>SUM(K89:L89)</f>
        <v>36</v>
      </c>
      <c r="N89" s="50">
        <f>SUM(N87:N88)</f>
        <v>0</v>
      </c>
      <c r="O89" s="50">
        <f>SUM(O87:O88)</f>
        <v>3</v>
      </c>
      <c r="P89" s="50">
        <f>SUM(N89:O89)</f>
        <v>3</v>
      </c>
      <c r="Q89" s="50">
        <f>SUM(B89,E89,H89,K89,N89)</f>
        <v>9</v>
      </c>
      <c r="R89" s="50">
        <f>SUM(C89,F89,I89,L89,O89)</f>
        <v>97</v>
      </c>
      <c r="S89" s="50">
        <f>SUM(Q89:R89)</f>
        <v>106</v>
      </c>
    </row>
    <row r="90" ht="23.25" customHeight="1">
      <c r="A90" s="158" t="s">
        <v>482</v>
      </c>
    </row>
    <row r="92" spans="1:19" s="1" customFormat="1" ht="24.75" customHeight="1">
      <c r="A92" s="764" t="s">
        <v>124</v>
      </c>
      <c r="B92" s="764"/>
      <c r="C92" s="764"/>
      <c r="D92" s="764"/>
      <c r="E92" s="764"/>
      <c r="F92" s="764"/>
      <c r="G92" s="764"/>
      <c r="H92" s="764"/>
      <c r="I92" s="764"/>
      <c r="J92" s="764"/>
      <c r="K92" s="764"/>
      <c r="L92" s="764"/>
      <c r="M92" s="764"/>
      <c r="N92" s="764"/>
      <c r="O92" s="764"/>
      <c r="P92" s="764"/>
      <c r="Q92" s="764"/>
      <c r="R92" s="764"/>
      <c r="S92" s="764"/>
    </row>
    <row r="93" spans="1:19" s="1" customFormat="1" ht="24.75" customHeight="1">
      <c r="A93" s="764" t="s">
        <v>474</v>
      </c>
      <c r="B93" s="764"/>
      <c r="C93" s="764"/>
      <c r="D93" s="764"/>
      <c r="E93" s="764"/>
      <c r="F93" s="764"/>
      <c r="G93" s="764"/>
      <c r="H93" s="764"/>
      <c r="I93" s="764"/>
      <c r="J93" s="764"/>
      <c r="K93" s="764"/>
      <c r="L93" s="764"/>
      <c r="M93" s="764"/>
      <c r="N93" s="764"/>
      <c r="O93" s="764"/>
      <c r="P93" s="764"/>
      <c r="Q93" s="764"/>
      <c r="R93" s="764"/>
      <c r="S93" s="764"/>
    </row>
    <row r="94" spans="1:19" s="1" customFormat="1" ht="24.75" customHeight="1">
      <c r="A94" s="764" t="s">
        <v>502</v>
      </c>
      <c r="B94" s="764"/>
      <c r="C94" s="764"/>
      <c r="D94" s="764"/>
      <c r="E94" s="764"/>
      <c r="F94" s="764"/>
      <c r="G94" s="764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</row>
    <row r="95" spans="1:19" s="1" customFormat="1" ht="23.25" customHeight="1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ht="23.25" customHeight="1">
      <c r="A96" s="762" t="s">
        <v>1</v>
      </c>
      <c r="B96" s="734" t="s">
        <v>2</v>
      </c>
      <c r="C96" s="735"/>
      <c r="D96" s="737"/>
      <c r="E96" s="734" t="s">
        <v>3</v>
      </c>
      <c r="F96" s="735"/>
      <c r="G96" s="737"/>
      <c r="H96" s="734" t="s">
        <v>8</v>
      </c>
      <c r="I96" s="735"/>
      <c r="J96" s="737"/>
      <c r="K96" s="734" t="s">
        <v>9</v>
      </c>
      <c r="L96" s="735"/>
      <c r="M96" s="737"/>
      <c r="N96" s="734" t="s">
        <v>10</v>
      </c>
      <c r="O96" s="735"/>
      <c r="P96" s="737"/>
      <c r="Q96" s="734" t="s">
        <v>7</v>
      </c>
      <c r="R96" s="735"/>
      <c r="S96" s="737"/>
    </row>
    <row r="97" spans="1:19" s="1" customFormat="1" ht="23.25" customHeight="1">
      <c r="A97" s="763"/>
      <c r="B97" s="34" t="s">
        <v>4</v>
      </c>
      <c r="C97" s="34" t="s">
        <v>5</v>
      </c>
      <c r="D97" s="34" t="s">
        <v>6</v>
      </c>
      <c r="E97" s="34" t="s">
        <v>4</v>
      </c>
      <c r="F97" s="34" t="s">
        <v>5</v>
      </c>
      <c r="G97" s="34" t="s">
        <v>6</v>
      </c>
      <c r="H97" s="34" t="s">
        <v>4</v>
      </c>
      <c r="I97" s="34" t="s">
        <v>5</v>
      </c>
      <c r="J97" s="34" t="s">
        <v>6</v>
      </c>
      <c r="K97" s="34" t="s">
        <v>4</v>
      </c>
      <c r="L97" s="34" t="s">
        <v>5</v>
      </c>
      <c r="M97" s="34" t="s">
        <v>6</v>
      </c>
      <c r="N97" s="34" t="s">
        <v>4</v>
      </c>
      <c r="O97" s="34" t="s">
        <v>5</v>
      </c>
      <c r="P97" s="34" t="s">
        <v>6</v>
      </c>
      <c r="Q97" s="34" t="s">
        <v>4</v>
      </c>
      <c r="R97" s="34" t="s">
        <v>5</v>
      </c>
      <c r="S97" s="34" t="s">
        <v>6</v>
      </c>
    </row>
    <row r="98" spans="1:19" s="1" customFormat="1" ht="23.25" customHeight="1">
      <c r="A98" s="84" t="s">
        <v>501</v>
      </c>
      <c r="B98" s="116" t="s">
        <v>37</v>
      </c>
      <c r="C98" s="116" t="s">
        <v>37</v>
      </c>
      <c r="D98" s="117">
        <f>SUM(B98:C98)</f>
        <v>0</v>
      </c>
      <c r="E98" s="116">
        <v>0</v>
      </c>
      <c r="F98" s="116">
        <v>0</v>
      </c>
      <c r="G98" s="117">
        <f>SUM(E98:F98)</f>
        <v>0</v>
      </c>
      <c r="H98" s="116">
        <v>11</v>
      </c>
      <c r="I98" s="116">
        <v>6</v>
      </c>
      <c r="J98" s="117">
        <f>SUM(H98:I98)</f>
        <v>17</v>
      </c>
      <c r="K98" s="116">
        <v>2</v>
      </c>
      <c r="L98" s="116">
        <v>0</v>
      </c>
      <c r="M98" s="117">
        <f>SUM(K98:L98)</f>
        <v>2</v>
      </c>
      <c r="N98" s="116" t="s">
        <v>37</v>
      </c>
      <c r="O98" s="116" t="s">
        <v>37</v>
      </c>
      <c r="P98" s="117">
        <f>SUM(N98:O98)</f>
        <v>0</v>
      </c>
      <c r="Q98" s="116">
        <f>SUM(B98,E98,H98,K98,N98)</f>
        <v>13</v>
      </c>
      <c r="R98" s="116">
        <f>SUM(C98,F98,I98,L98,O98)</f>
        <v>6</v>
      </c>
      <c r="S98" s="117">
        <f>SUM(Q98:R98)</f>
        <v>19</v>
      </c>
    </row>
    <row r="99" spans="1:19" s="1" customFormat="1" ht="23.25" customHeight="1">
      <c r="A99" s="84"/>
      <c r="B99" s="116"/>
      <c r="C99" s="116"/>
      <c r="D99" s="117"/>
      <c r="E99" s="116"/>
      <c r="F99" s="116"/>
      <c r="G99" s="117"/>
      <c r="H99" s="116"/>
      <c r="I99" s="116"/>
      <c r="J99" s="117"/>
      <c r="K99" s="116"/>
      <c r="L99" s="116"/>
      <c r="M99" s="117"/>
      <c r="N99" s="116"/>
      <c r="O99" s="116"/>
      <c r="P99" s="117"/>
      <c r="Q99" s="116"/>
      <c r="R99" s="116"/>
      <c r="S99" s="117"/>
    </row>
    <row r="100" spans="1:19" s="1" customFormat="1" ht="23.25" customHeight="1">
      <c r="A100" s="85" t="s">
        <v>6</v>
      </c>
      <c r="B100" s="118">
        <f>SUM(B98:B99)</f>
        <v>0</v>
      </c>
      <c r="C100" s="118">
        <f>SUM(C98:C99)</f>
        <v>0</v>
      </c>
      <c r="D100" s="118">
        <f>SUM(B100:C100)</f>
        <v>0</v>
      </c>
      <c r="E100" s="118">
        <f>SUM(E98:E99)</f>
        <v>0</v>
      </c>
      <c r="F100" s="118">
        <f>SUM(F98:F99)</f>
        <v>0</v>
      </c>
      <c r="G100" s="118">
        <f>SUM(E100:F100)</f>
        <v>0</v>
      </c>
      <c r="H100" s="118">
        <f>SUM(H98:H99)</f>
        <v>11</v>
      </c>
      <c r="I100" s="118">
        <f>SUM(I98:I99)</f>
        <v>6</v>
      </c>
      <c r="J100" s="118">
        <f>SUM(H100:I100)</f>
        <v>17</v>
      </c>
      <c r="K100" s="118">
        <f>SUM(K98:K99)</f>
        <v>2</v>
      </c>
      <c r="L100" s="118">
        <f>SUM(L98:L99)</f>
        <v>0</v>
      </c>
      <c r="M100" s="118">
        <f>SUM(K100:L100)</f>
        <v>2</v>
      </c>
      <c r="N100" s="118">
        <f>SUM(N98:N99)</f>
        <v>0</v>
      </c>
      <c r="O100" s="118">
        <f>SUM(O98:O99)</f>
        <v>0</v>
      </c>
      <c r="P100" s="118">
        <f>SUM(N100:O100)</f>
        <v>0</v>
      </c>
      <c r="Q100" s="118">
        <f>SUM(B100,E100,H100,K100,N100)</f>
        <v>13</v>
      </c>
      <c r="R100" s="118">
        <f>SUM(C100,F100,I100,L100,O100)</f>
        <v>6</v>
      </c>
      <c r="S100" s="118">
        <f>SUM(Q100:R100)</f>
        <v>19</v>
      </c>
    </row>
  </sheetData>
  <sheetProtection/>
  <mergeCells count="8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Q27:S27"/>
    <mergeCell ref="A23:S23"/>
    <mergeCell ref="A24:S24"/>
    <mergeCell ref="A25:S25"/>
    <mergeCell ref="A27:A28"/>
    <mergeCell ref="B27:D27"/>
    <mergeCell ref="E27:G27"/>
    <mergeCell ref="A73:S73"/>
    <mergeCell ref="B39:D39"/>
    <mergeCell ref="E39:G39"/>
    <mergeCell ref="H39:J39"/>
    <mergeCell ref="K39:M39"/>
    <mergeCell ref="N39:P39"/>
    <mergeCell ref="A50:S50"/>
    <mergeCell ref="K54:M54"/>
    <mergeCell ref="N54:P54"/>
    <mergeCell ref="H64:J64"/>
    <mergeCell ref="H27:J27"/>
    <mergeCell ref="K27:M27"/>
    <mergeCell ref="N27:P27"/>
    <mergeCell ref="A35:S35"/>
    <mergeCell ref="Q39:S39"/>
    <mergeCell ref="A39:A40"/>
    <mergeCell ref="A51:S51"/>
    <mergeCell ref="A36:S36"/>
    <mergeCell ref="A37:S37"/>
    <mergeCell ref="A52:S52"/>
    <mergeCell ref="A54:A55"/>
    <mergeCell ref="Q54:S54"/>
    <mergeCell ref="A60:S60"/>
    <mergeCell ref="K64:M64"/>
    <mergeCell ref="N64:P64"/>
    <mergeCell ref="H54:J54"/>
    <mergeCell ref="A72:S72"/>
    <mergeCell ref="A61:S61"/>
    <mergeCell ref="A62:S62"/>
    <mergeCell ref="A71:S71"/>
    <mergeCell ref="A64:A65"/>
    <mergeCell ref="B64:D64"/>
    <mergeCell ref="E64:G64"/>
    <mergeCell ref="Q64:S64"/>
    <mergeCell ref="B54:D54"/>
    <mergeCell ref="E54:G54"/>
    <mergeCell ref="A83:S83"/>
    <mergeCell ref="A75:A76"/>
    <mergeCell ref="B75:D75"/>
    <mergeCell ref="E75:G75"/>
    <mergeCell ref="H75:J75"/>
    <mergeCell ref="K75:M75"/>
    <mergeCell ref="N75:P75"/>
    <mergeCell ref="Q75:S75"/>
    <mergeCell ref="A81:S81"/>
    <mergeCell ref="A82:S82"/>
    <mergeCell ref="A94:S94"/>
    <mergeCell ref="A85:A86"/>
    <mergeCell ref="B85:D85"/>
    <mergeCell ref="E85:G85"/>
    <mergeCell ref="H85:J85"/>
    <mergeCell ref="K85:M85"/>
    <mergeCell ref="N85:P85"/>
    <mergeCell ref="Q85:S85"/>
    <mergeCell ref="A92:S92"/>
    <mergeCell ref="A93:S93"/>
    <mergeCell ref="N96:P96"/>
    <mergeCell ref="Q96:S96"/>
    <mergeCell ref="A96:A97"/>
    <mergeCell ref="B96:D96"/>
    <mergeCell ref="E96:G96"/>
    <mergeCell ref="H96:J96"/>
    <mergeCell ref="K96:M96"/>
  </mergeCells>
  <printOptions horizontalCentered="1"/>
  <pageMargins left="0.5905511811023623" right="0.5905511811023623" top="0.984251968503937" bottom="0.3937007874015748" header="0.31496062992125984" footer="0"/>
  <pageSetup firstPageNumber="34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กันยายน 2561</oddFooter>
  </headerFooter>
  <rowBreaks count="6" manualBreakCount="6">
    <brk id="34" max="255" man="1"/>
    <brk id="49" max="255" man="1"/>
    <brk id="59" max="255" man="1"/>
    <brk id="70" max="255" man="1"/>
    <brk id="8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4">
      <selection activeCell="X12" sqref="X12"/>
    </sheetView>
  </sheetViews>
  <sheetFormatPr defaultColWidth="5.00390625" defaultRowHeight="24"/>
  <cols>
    <col min="1" max="1" width="34.00390625" style="624" customWidth="1"/>
    <col min="2" max="13" width="5.00390625" style="625" customWidth="1"/>
    <col min="14" max="16384" width="5.00390625" style="626" customWidth="1"/>
  </cols>
  <sheetData>
    <row r="1" spans="1:13" s="111" customFormat="1" ht="26.25" customHeight="1">
      <c r="A1" s="764" t="s">
        <v>124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2" spans="1:13" s="111" customFormat="1" ht="26.25" customHeight="1">
      <c r="A2" s="764" t="s">
        <v>483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</row>
    <row r="3" spans="1:13" s="98" customFormat="1" ht="25.5" customHeight="1">
      <c r="A3" s="10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19" customFormat="1" ht="25.5" customHeight="1">
      <c r="A4" s="765" t="s">
        <v>1</v>
      </c>
      <c r="B4" s="734" t="s">
        <v>2</v>
      </c>
      <c r="C4" s="735"/>
      <c r="D4" s="737"/>
      <c r="E4" s="734" t="s">
        <v>3</v>
      </c>
      <c r="F4" s="735"/>
      <c r="G4" s="737"/>
      <c r="H4" s="734" t="s">
        <v>8</v>
      </c>
      <c r="I4" s="735"/>
      <c r="J4" s="737"/>
      <c r="K4" s="734" t="s">
        <v>7</v>
      </c>
      <c r="L4" s="735"/>
      <c r="M4" s="737"/>
    </row>
    <row r="5" spans="1:13" s="119" customFormat="1" ht="18.75">
      <c r="A5" s="766"/>
      <c r="B5" s="52" t="s">
        <v>4</v>
      </c>
      <c r="C5" s="52" t="s">
        <v>5</v>
      </c>
      <c r="D5" s="52" t="s">
        <v>6</v>
      </c>
      <c r="E5" s="52" t="s">
        <v>4</v>
      </c>
      <c r="F5" s="52" t="s">
        <v>5</v>
      </c>
      <c r="G5" s="52" t="s">
        <v>6</v>
      </c>
      <c r="H5" s="52" t="s">
        <v>4</v>
      </c>
      <c r="I5" s="52" t="s">
        <v>5</v>
      </c>
      <c r="J5" s="52" t="s">
        <v>6</v>
      </c>
      <c r="K5" s="52" t="s">
        <v>4</v>
      </c>
      <c r="L5" s="52" t="s">
        <v>5</v>
      </c>
      <c r="M5" s="52" t="s">
        <v>6</v>
      </c>
    </row>
    <row r="6" spans="1:13" s="119" customFormat="1" ht="18.75">
      <c r="A6" s="99" t="s">
        <v>484</v>
      </c>
      <c r="B6" s="120">
        <v>1</v>
      </c>
      <c r="C6" s="120">
        <v>0</v>
      </c>
      <c r="D6" s="121">
        <f aca="true" t="shared" si="0" ref="D6:D15">SUM(B6:C6)</f>
        <v>1</v>
      </c>
      <c r="E6" s="120">
        <v>1</v>
      </c>
      <c r="F6" s="120">
        <v>1</v>
      </c>
      <c r="G6" s="121">
        <f aca="true" t="shared" si="1" ref="G6:G15">SUM(E6:F6)</f>
        <v>2</v>
      </c>
      <c r="H6" s="120">
        <v>1</v>
      </c>
      <c r="I6" s="120">
        <v>2</v>
      </c>
      <c r="J6" s="121">
        <f aca="true" t="shared" si="2" ref="J6:J15">SUM(H6:I6)</f>
        <v>3</v>
      </c>
      <c r="K6" s="120">
        <f aca="true" t="shared" si="3" ref="K6:M15">SUM(B6,E6,H6)</f>
        <v>3</v>
      </c>
      <c r="L6" s="120">
        <f t="shared" si="3"/>
        <v>3</v>
      </c>
      <c r="M6" s="121">
        <f t="shared" si="3"/>
        <v>6</v>
      </c>
    </row>
    <row r="7" spans="1:13" s="119" customFormat="1" ht="18.75">
      <c r="A7" s="99" t="s">
        <v>485</v>
      </c>
      <c r="B7" s="120">
        <v>0</v>
      </c>
      <c r="C7" s="120">
        <v>0</v>
      </c>
      <c r="D7" s="121">
        <f t="shared" si="0"/>
        <v>0</v>
      </c>
      <c r="E7" s="120">
        <v>0</v>
      </c>
      <c r="F7" s="120">
        <v>0</v>
      </c>
      <c r="G7" s="121">
        <f t="shared" si="1"/>
        <v>0</v>
      </c>
      <c r="H7" s="120">
        <v>0</v>
      </c>
      <c r="I7" s="120">
        <v>0</v>
      </c>
      <c r="J7" s="121">
        <f t="shared" si="2"/>
        <v>0</v>
      </c>
      <c r="K7" s="120">
        <f t="shared" si="3"/>
        <v>0</v>
      </c>
      <c r="L7" s="120">
        <f t="shared" si="3"/>
        <v>0</v>
      </c>
      <c r="M7" s="121">
        <f t="shared" si="3"/>
        <v>0</v>
      </c>
    </row>
    <row r="8" spans="1:13" s="119" customFormat="1" ht="18.75">
      <c r="A8" s="99" t="s">
        <v>486</v>
      </c>
      <c r="B8" s="120">
        <v>0</v>
      </c>
      <c r="C8" s="120">
        <v>1</v>
      </c>
      <c r="D8" s="121">
        <f t="shared" si="0"/>
        <v>1</v>
      </c>
      <c r="E8" s="120">
        <v>0</v>
      </c>
      <c r="F8" s="120">
        <v>0</v>
      </c>
      <c r="G8" s="121">
        <f t="shared" si="1"/>
        <v>0</v>
      </c>
      <c r="H8" s="120">
        <v>3</v>
      </c>
      <c r="I8" s="120">
        <v>0</v>
      </c>
      <c r="J8" s="121">
        <f t="shared" si="2"/>
        <v>3</v>
      </c>
      <c r="K8" s="120">
        <f t="shared" si="3"/>
        <v>3</v>
      </c>
      <c r="L8" s="120">
        <f t="shared" si="3"/>
        <v>1</v>
      </c>
      <c r="M8" s="121">
        <f t="shared" si="3"/>
        <v>4</v>
      </c>
    </row>
    <row r="9" spans="1:13" s="119" customFormat="1" ht="18.75">
      <c r="A9" s="99" t="s">
        <v>487</v>
      </c>
      <c r="B9" s="120">
        <v>0</v>
      </c>
      <c r="C9" s="120">
        <v>0</v>
      </c>
      <c r="D9" s="121">
        <f t="shared" si="0"/>
        <v>0</v>
      </c>
      <c r="E9" s="120">
        <v>0</v>
      </c>
      <c r="F9" s="120">
        <v>0</v>
      </c>
      <c r="G9" s="121">
        <f t="shared" si="1"/>
        <v>0</v>
      </c>
      <c r="H9" s="120">
        <v>0</v>
      </c>
      <c r="I9" s="120">
        <v>1</v>
      </c>
      <c r="J9" s="121">
        <f t="shared" si="2"/>
        <v>1</v>
      </c>
      <c r="K9" s="120">
        <f t="shared" si="3"/>
        <v>0</v>
      </c>
      <c r="L9" s="120">
        <f t="shared" si="3"/>
        <v>1</v>
      </c>
      <c r="M9" s="121">
        <f t="shared" si="3"/>
        <v>1</v>
      </c>
    </row>
    <row r="10" spans="1:13" s="119" customFormat="1" ht="18.75">
      <c r="A10" s="99" t="s">
        <v>488</v>
      </c>
      <c r="B10" s="120">
        <v>0</v>
      </c>
      <c r="C10" s="120">
        <v>2</v>
      </c>
      <c r="D10" s="121">
        <f t="shared" si="0"/>
        <v>2</v>
      </c>
      <c r="E10" s="120">
        <v>0</v>
      </c>
      <c r="F10" s="120">
        <v>2</v>
      </c>
      <c r="G10" s="121">
        <f t="shared" si="1"/>
        <v>2</v>
      </c>
      <c r="H10" s="120">
        <v>2</v>
      </c>
      <c r="I10" s="120">
        <v>7</v>
      </c>
      <c r="J10" s="121">
        <f t="shared" si="2"/>
        <v>9</v>
      </c>
      <c r="K10" s="120">
        <f t="shared" si="3"/>
        <v>2</v>
      </c>
      <c r="L10" s="120">
        <f t="shared" si="3"/>
        <v>11</v>
      </c>
      <c r="M10" s="121">
        <f t="shared" si="3"/>
        <v>13</v>
      </c>
    </row>
    <row r="11" spans="1:13" s="98" customFormat="1" ht="23.25" customHeight="1">
      <c r="A11" s="99" t="s">
        <v>489</v>
      </c>
      <c r="B11" s="120">
        <v>0</v>
      </c>
      <c r="C11" s="120">
        <v>0</v>
      </c>
      <c r="D11" s="121">
        <f t="shared" si="0"/>
        <v>0</v>
      </c>
      <c r="E11" s="120">
        <v>1</v>
      </c>
      <c r="F11" s="120">
        <v>1</v>
      </c>
      <c r="G11" s="121">
        <f t="shared" si="1"/>
        <v>2</v>
      </c>
      <c r="H11" s="120">
        <v>4</v>
      </c>
      <c r="I11" s="120">
        <v>1</v>
      </c>
      <c r="J11" s="121">
        <f t="shared" si="2"/>
        <v>5</v>
      </c>
      <c r="K11" s="120">
        <f t="shared" si="3"/>
        <v>5</v>
      </c>
      <c r="L11" s="120">
        <f t="shared" si="3"/>
        <v>2</v>
      </c>
      <c r="M11" s="121">
        <f t="shared" si="3"/>
        <v>7</v>
      </c>
    </row>
    <row r="12" spans="1:13" s="98" customFormat="1" ht="23.25" customHeight="1">
      <c r="A12" s="99" t="s">
        <v>490</v>
      </c>
      <c r="B12" s="120">
        <v>0</v>
      </c>
      <c r="C12" s="120">
        <v>1</v>
      </c>
      <c r="D12" s="121">
        <f t="shared" si="0"/>
        <v>1</v>
      </c>
      <c r="E12" s="120">
        <v>1</v>
      </c>
      <c r="F12" s="120">
        <v>0</v>
      </c>
      <c r="G12" s="121">
        <f t="shared" si="1"/>
        <v>1</v>
      </c>
      <c r="H12" s="120">
        <v>1</v>
      </c>
      <c r="I12" s="120">
        <v>2</v>
      </c>
      <c r="J12" s="121">
        <f t="shared" si="2"/>
        <v>3</v>
      </c>
      <c r="K12" s="120">
        <f t="shared" si="3"/>
        <v>2</v>
      </c>
      <c r="L12" s="120">
        <f t="shared" si="3"/>
        <v>3</v>
      </c>
      <c r="M12" s="121">
        <f t="shared" si="3"/>
        <v>5</v>
      </c>
    </row>
    <row r="13" spans="1:13" s="98" customFormat="1" ht="23.25" customHeight="1">
      <c r="A13" s="99" t="s">
        <v>491</v>
      </c>
      <c r="B13" s="120">
        <v>0</v>
      </c>
      <c r="C13" s="120">
        <v>0</v>
      </c>
      <c r="D13" s="121">
        <f t="shared" si="0"/>
        <v>0</v>
      </c>
      <c r="E13" s="120">
        <v>0</v>
      </c>
      <c r="F13" s="120">
        <v>0</v>
      </c>
      <c r="G13" s="121">
        <v>0</v>
      </c>
      <c r="H13" s="120">
        <v>4</v>
      </c>
      <c r="I13" s="120">
        <v>2</v>
      </c>
      <c r="J13" s="121">
        <f t="shared" si="2"/>
        <v>6</v>
      </c>
      <c r="K13" s="120">
        <f t="shared" si="3"/>
        <v>4</v>
      </c>
      <c r="L13" s="120">
        <f t="shared" si="3"/>
        <v>2</v>
      </c>
      <c r="M13" s="121">
        <f t="shared" si="3"/>
        <v>6</v>
      </c>
    </row>
    <row r="14" spans="1:13" s="98" customFormat="1" ht="23.25" customHeight="1">
      <c r="A14" s="99" t="s">
        <v>492</v>
      </c>
      <c r="B14" s="120">
        <v>0</v>
      </c>
      <c r="C14" s="120">
        <v>0</v>
      </c>
      <c r="D14" s="121">
        <f>SUM(B14:C14)</f>
        <v>0</v>
      </c>
      <c r="E14" s="120">
        <v>0</v>
      </c>
      <c r="F14" s="120">
        <v>2</v>
      </c>
      <c r="G14" s="121">
        <f>SUM(E14:F14)</f>
        <v>2</v>
      </c>
      <c r="H14" s="120">
        <v>3</v>
      </c>
      <c r="I14" s="120">
        <v>8</v>
      </c>
      <c r="J14" s="121">
        <f t="shared" si="2"/>
        <v>11</v>
      </c>
      <c r="K14" s="120">
        <f>SUM(B14,E14,H14)</f>
        <v>3</v>
      </c>
      <c r="L14" s="120">
        <f>SUM(C14,F14,I14)</f>
        <v>10</v>
      </c>
      <c r="M14" s="121">
        <f>SUM(D14,G14,J14)</f>
        <v>13</v>
      </c>
    </row>
    <row r="15" spans="1:13" s="98" customFormat="1" ht="23.25" customHeight="1">
      <c r="A15" s="99" t="s">
        <v>493</v>
      </c>
      <c r="B15" s="120">
        <v>1</v>
      </c>
      <c r="C15" s="120">
        <v>0</v>
      </c>
      <c r="D15" s="121">
        <f t="shared" si="0"/>
        <v>1</v>
      </c>
      <c r="E15" s="120">
        <v>2</v>
      </c>
      <c r="F15" s="120">
        <v>0</v>
      </c>
      <c r="G15" s="121">
        <f t="shared" si="1"/>
        <v>2</v>
      </c>
      <c r="H15" s="120">
        <v>0</v>
      </c>
      <c r="I15" s="120">
        <v>2</v>
      </c>
      <c r="J15" s="121">
        <f t="shared" si="2"/>
        <v>2</v>
      </c>
      <c r="K15" s="120">
        <f t="shared" si="3"/>
        <v>3</v>
      </c>
      <c r="L15" s="120">
        <f t="shared" si="3"/>
        <v>2</v>
      </c>
      <c r="M15" s="121">
        <f t="shared" si="3"/>
        <v>5</v>
      </c>
    </row>
    <row r="16" spans="1:13" s="4" customFormat="1" ht="23.25" customHeight="1">
      <c r="A16" s="85" t="s">
        <v>129</v>
      </c>
      <c r="B16" s="50">
        <f aca="true" t="shared" si="4" ref="B16:M16">SUM(B6:B15)</f>
        <v>2</v>
      </c>
      <c r="C16" s="50">
        <f t="shared" si="4"/>
        <v>4</v>
      </c>
      <c r="D16" s="50">
        <f t="shared" si="4"/>
        <v>6</v>
      </c>
      <c r="E16" s="50">
        <f t="shared" si="4"/>
        <v>5</v>
      </c>
      <c r="F16" s="50">
        <f t="shared" si="4"/>
        <v>6</v>
      </c>
      <c r="G16" s="50">
        <f t="shared" si="4"/>
        <v>11</v>
      </c>
      <c r="H16" s="50">
        <f t="shared" si="4"/>
        <v>18</v>
      </c>
      <c r="I16" s="50">
        <f t="shared" si="4"/>
        <v>25</v>
      </c>
      <c r="J16" s="50">
        <f t="shared" si="4"/>
        <v>43</v>
      </c>
      <c r="K16" s="50">
        <f t="shared" si="4"/>
        <v>25</v>
      </c>
      <c r="L16" s="50">
        <f t="shared" si="4"/>
        <v>35</v>
      </c>
      <c r="M16" s="50">
        <f t="shared" si="4"/>
        <v>60</v>
      </c>
    </row>
    <row r="17" spans="1:13" s="98" customFormat="1" ht="23.25" customHeight="1">
      <c r="A17" s="1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3.25" customHeight="1"/>
    <row r="19" spans="1:13" s="87" customFormat="1" ht="26.25" customHeight="1">
      <c r="A19" s="711" t="s">
        <v>124</v>
      </c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</row>
    <row r="20" spans="1:13" s="87" customFormat="1" ht="26.25" customHeight="1">
      <c r="A20" s="711" t="s">
        <v>494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</row>
    <row r="21" spans="1:13" s="4" customFormat="1" ht="20.25" customHeight="1">
      <c r="A21" s="5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88" customFormat="1" ht="25.5" customHeight="1">
      <c r="A22" s="762" t="s">
        <v>495</v>
      </c>
      <c r="B22" s="734" t="s">
        <v>2</v>
      </c>
      <c r="C22" s="735"/>
      <c r="D22" s="737"/>
      <c r="E22" s="734" t="s">
        <v>3</v>
      </c>
      <c r="F22" s="735"/>
      <c r="G22" s="737"/>
      <c r="H22" s="734" t="s">
        <v>8</v>
      </c>
      <c r="I22" s="735"/>
      <c r="J22" s="737"/>
      <c r="K22" s="734" t="s">
        <v>7</v>
      </c>
      <c r="L22" s="735"/>
      <c r="M22" s="737"/>
    </row>
    <row r="23" spans="1:13" s="88" customFormat="1" ht="18.75">
      <c r="A23" s="763"/>
      <c r="B23" s="34" t="s">
        <v>4</v>
      </c>
      <c r="C23" s="34" t="s">
        <v>5</v>
      </c>
      <c r="D23" s="34" t="s">
        <v>6</v>
      </c>
      <c r="E23" s="34" t="s">
        <v>4</v>
      </c>
      <c r="F23" s="34" t="s">
        <v>5</v>
      </c>
      <c r="G23" s="34" t="s">
        <v>6</v>
      </c>
      <c r="H23" s="34" t="s">
        <v>4</v>
      </c>
      <c r="I23" s="34" t="s">
        <v>5</v>
      </c>
      <c r="J23" s="34" t="s">
        <v>6</v>
      </c>
      <c r="K23" s="34" t="s">
        <v>4</v>
      </c>
      <c r="L23" s="34" t="s">
        <v>5</v>
      </c>
      <c r="M23" s="34" t="s">
        <v>6</v>
      </c>
    </row>
    <row r="24" spans="1:13" s="4" customFormat="1" ht="23.25" customHeight="1">
      <c r="A24" s="84" t="s">
        <v>484</v>
      </c>
      <c r="B24" s="116">
        <v>0</v>
      </c>
      <c r="C24" s="116">
        <v>0</v>
      </c>
      <c r="D24" s="117">
        <f aca="true" t="shared" si="5" ref="D24:D31">SUM(B24:C24)</f>
        <v>0</v>
      </c>
      <c r="E24" s="116">
        <v>0</v>
      </c>
      <c r="F24" s="116">
        <v>2</v>
      </c>
      <c r="G24" s="117">
        <f aca="true" t="shared" si="6" ref="G24:G31">SUM(E24:F24)</f>
        <v>2</v>
      </c>
      <c r="H24" s="116">
        <v>5</v>
      </c>
      <c r="I24" s="116">
        <v>2</v>
      </c>
      <c r="J24" s="117">
        <f aca="true" t="shared" si="7" ref="J24:J31">SUM(H24:I24)</f>
        <v>7</v>
      </c>
      <c r="K24" s="116">
        <f aca="true" t="shared" si="8" ref="K24:M30">SUM(B24,E24,H24)</f>
        <v>5</v>
      </c>
      <c r="L24" s="116">
        <f t="shared" si="8"/>
        <v>4</v>
      </c>
      <c r="M24" s="117">
        <f t="shared" si="8"/>
        <v>9</v>
      </c>
    </row>
    <row r="25" spans="1:13" s="4" customFormat="1" ht="24" customHeight="1">
      <c r="A25" s="84" t="s">
        <v>485</v>
      </c>
      <c r="B25" s="116">
        <v>0</v>
      </c>
      <c r="C25" s="116">
        <v>0</v>
      </c>
      <c r="D25" s="117">
        <f t="shared" si="5"/>
        <v>0</v>
      </c>
      <c r="E25" s="116">
        <v>0</v>
      </c>
      <c r="F25" s="116">
        <v>0</v>
      </c>
      <c r="G25" s="117">
        <f t="shared" si="6"/>
        <v>0</v>
      </c>
      <c r="H25" s="116">
        <v>3</v>
      </c>
      <c r="I25" s="116">
        <v>3</v>
      </c>
      <c r="J25" s="117">
        <f t="shared" si="7"/>
        <v>6</v>
      </c>
      <c r="K25" s="116">
        <f t="shared" si="8"/>
        <v>3</v>
      </c>
      <c r="L25" s="116">
        <f t="shared" si="8"/>
        <v>3</v>
      </c>
      <c r="M25" s="117">
        <f t="shared" si="8"/>
        <v>6</v>
      </c>
    </row>
    <row r="26" spans="1:13" s="4" customFormat="1" ht="24" customHeight="1">
      <c r="A26" s="84" t="s">
        <v>486</v>
      </c>
      <c r="B26" s="29">
        <v>0</v>
      </c>
      <c r="C26" s="29">
        <v>0</v>
      </c>
      <c r="D26" s="59">
        <f t="shared" si="5"/>
        <v>0</v>
      </c>
      <c r="E26" s="29">
        <v>1</v>
      </c>
      <c r="F26" s="29">
        <v>0</v>
      </c>
      <c r="G26" s="59">
        <f t="shared" si="6"/>
        <v>1</v>
      </c>
      <c r="H26" s="29">
        <v>5</v>
      </c>
      <c r="I26" s="29">
        <v>4</v>
      </c>
      <c r="J26" s="117">
        <f t="shared" si="7"/>
        <v>9</v>
      </c>
      <c r="K26" s="29">
        <f t="shared" si="8"/>
        <v>6</v>
      </c>
      <c r="L26" s="29">
        <f t="shared" si="8"/>
        <v>4</v>
      </c>
      <c r="M26" s="59">
        <f t="shared" si="8"/>
        <v>10</v>
      </c>
    </row>
    <row r="27" spans="1:13" s="4" customFormat="1" ht="24" customHeight="1">
      <c r="A27" s="84" t="s">
        <v>496</v>
      </c>
      <c r="B27" s="29">
        <v>1</v>
      </c>
      <c r="C27" s="29">
        <v>0</v>
      </c>
      <c r="D27" s="59">
        <f>SUM(B27:C27)</f>
        <v>1</v>
      </c>
      <c r="E27" s="29">
        <v>0</v>
      </c>
      <c r="F27" s="29">
        <v>0</v>
      </c>
      <c r="G27" s="59">
        <f>SUM(E27:F27)</f>
        <v>0</v>
      </c>
      <c r="H27" s="29">
        <v>0</v>
      </c>
      <c r="I27" s="29">
        <v>0</v>
      </c>
      <c r="J27" s="117">
        <f t="shared" si="7"/>
        <v>0</v>
      </c>
      <c r="K27" s="29">
        <f t="shared" si="8"/>
        <v>1</v>
      </c>
      <c r="L27" s="29">
        <f t="shared" si="8"/>
        <v>0</v>
      </c>
      <c r="M27" s="59">
        <f t="shared" si="8"/>
        <v>1</v>
      </c>
    </row>
    <row r="28" spans="1:13" s="4" customFormat="1" ht="24" customHeight="1">
      <c r="A28" s="74" t="s">
        <v>490</v>
      </c>
      <c r="B28" s="116">
        <v>0</v>
      </c>
      <c r="C28" s="116">
        <v>0</v>
      </c>
      <c r="D28" s="117">
        <f t="shared" si="5"/>
        <v>0</v>
      </c>
      <c r="E28" s="116">
        <v>0</v>
      </c>
      <c r="F28" s="116">
        <v>0</v>
      </c>
      <c r="G28" s="59">
        <f t="shared" si="6"/>
        <v>0</v>
      </c>
      <c r="H28" s="116">
        <v>3</v>
      </c>
      <c r="I28" s="116">
        <v>4</v>
      </c>
      <c r="J28" s="117">
        <f t="shared" si="7"/>
        <v>7</v>
      </c>
      <c r="K28" s="116">
        <f t="shared" si="8"/>
        <v>3</v>
      </c>
      <c r="L28" s="116">
        <f t="shared" si="8"/>
        <v>4</v>
      </c>
      <c r="M28" s="117">
        <f t="shared" si="8"/>
        <v>7</v>
      </c>
    </row>
    <row r="29" spans="1:13" s="4" customFormat="1" ht="24" customHeight="1">
      <c r="A29" s="74" t="s">
        <v>492</v>
      </c>
      <c r="B29" s="116">
        <v>0</v>
      </c>
      <c r="C29" s="116">
        <v>0</v>
      </c>
      <c r="D29" s="117">
        <f>SUM(B29:C29)</f>
        <v>0</v>
      </c>
      <c r="E29" s="116">
        <v>1</v>
      </c>
      <c r="F29" s="116">
        <v>6</v>
      </c>
      <c r="G29" s="59">
        <f>SUM(E29:F29)</f>
        <v>7</v>
      </c>
      <c r="H29" s="116">
        <v>4</v>
      </c>
      <c r="I29" s="116">
        <v>2</v>
      </c>
      <c r="J29" s="117">
        <f t="shared" si="7"/>
        <v>6</v>
      </c>
      <c r="K29" s="116">
        <f t="shared" si="8"/>
        <v>5</v>
      </c>
      <c r="L29" s="116">
        <f t="shared" si="8"/>
        <v>8</v>
      </c>
      <c r="M29" s="117">
        <f t="shared" si="8"/>
        <v>13</v>
      </c>
    </row>
    <row r="30" spans="1:13" s="4" customFormat="1" ht="24" customHeight="1">
      <c r="A30" s="74" t="s">
        <v>497</v>
      </c>
      <c r="B30" s="116">
        <v>4</v>
      </c>
      <c r="C30" s="116">
        <v>14</v>
      </c>
      <c r="D30" s="117">
        <f t="shared" si="5"/>
        <v>18</v>
      </c>
      <c r="E30" s="116">
        <v>0</v>
      </c>
      <c r="F30" s="116">
        <v>0</v>
      </c>
      <c r="G30" s="59">
        <f t="shared" si="6"/>
        <v>0</v>
      </c>
      <c r="H30" s="116">
        <v>0</v>
      </c>
      <c r="I30" s="116">
        <v>0</v>
      </c>
      <c r="J30" s="117">
        <f t="shared" si="7"/>
        <v>0</v>
      </c>
      <c r="K30" s="116">
        <f t="shared" si="8"/>
        <v>4</v>
      </c>
      <c r="L30" s="116">
        <f t="shared" si="8"/>
        <v>14</v>
      </c>
      <c r="M30" s="117">
        <f t="shared" si="8"/>
        <v>18</v>
      </c>
    </row>
    <row r="31" spans="1:13" s="98" customFormat="1" ht="28.5" customHeight="1">
      <c r="A31" s="85" t="s">
        <v>130</v>
      </c>
      <c r="B31" s="50">
        <f>SUM(B24:B30)</f>
        <v>5</v>
      </c>
      <c r="C31" s="50">
        <f>SUM(C24:C30)</f>
        <v>14</v>
      </c>
      <c r="D31" s="50">
        <f t="shared" si="5"/>
        <v>19</v>
      </c>
      <c r="E31" s="50">
        <f>SUM(E24:E30)</f>
        <v>2</v>
      </c>
      <c r="F31" s="50">
        <f>SUM(F24:F30)</f>
        <v>8</v>
      </c>
      <c r="G31" s="50">
        <f t="shared" si="6"/>
        <v>10</v>
      </c>
      <c r="H31" s="50">
        <f>SUM(H24:H30)</f>
        <v>20</v>
      </c>
      <c r="I31" s="50">
        <f>SUM(I24:I30)</f>
        <v>15</v>
      </c>
      <c r="J31" s="50">
        <f t="shared" si="7"/>
        <v>35</v>
      </c>
      <c r="K31" s="50">
        <f>SUM(K24:K30)</f>
        <v>27</v>
      </c>
      <c r="L31" s="50">
        <f>SUM(L24:L30)</f>
        <v>37</v>
      </c>
      <c r="M31" s="50">
        <f>SUM(K31:L31)</f>
        <v>64</v>
      </c>
    </row>
    <row r="32" spans="1:13" s="98" customFormat="1" ht="18.75">
      <c r="A32" s="100"/>
      <c r="B32" s="2"/>
      <c r="C32" s="2"/>
      <c r="D32" s="2"/>
      <c r="E32" s="123"/>
      <c r="F32" s="123"/>
      <c r="G32" s="123"/>
      <c r="H32" s="2"/>
      <c r="I32" s="2"/>
      <c r="J32" s="2"/>
      <c r="K32" s="2"/>
      <c r="L32" s="2"/>
      <c r="M32" s="2"/>
    </row>
    <row r="33" spans="1:13" s="87" customFormat="1" ht="26.25" customHeight="1">
      <c r="A33" s="711" t="s">
        <v>124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</row>
    <row r="34" spans="1:13" s="87" customFormat="1" ht="26.25" customHeight="1">
      <c r="A34" s="711" t="s">
        <v>498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</row>
    <row r="35" spans="1:13" s="4" customFormat="1" ht="20.25" customHeight="1">
      <c r="A35" s="5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88" customFormat="1" ht="25.5" customHeight="1">
      <c r="A36" s="762" t="s">
        <v>1</v>
      </c>
      <c r="B36" s="734" t="s">
        <v>2</v>
      </c>
      <c r="C36" s="735"/>
      <c r="D36" s="737"/>
      <c r="E36" s="734" t="s">
        <v>3</v>
      </c>
      <c r="F36" s="735"/>
      <c r="G36" s="737"/>
      <c r="H36" s="734" t="s">
        <v>8</v>
      </c>
      <c r="I36" s="735"/>
      <c r="J36" s="737"/>
      <c r="K36" s="734" t="s">
        <v>7</v>
      </c>
      <c r="L36" s="735"/>
      <c r="M36" s="737"/>
    </row>
    <row r="37" spans="1:13" s="88" customFormat="1" ht="18.75">
      <c r="A37" s="763"/>
      <c r="B37" s="34" t="s">
        <v>4</v>
      </c>
      <c r="C37" s="34" t="s">
        <v>5</v>
      </c>
      <c r="D37" s="34" t="s">
        <v>6</v>
      </c>
      <c r="E37" s="34" t="s">
        <v>4</v>
      </c>
      <c r="F37" s="34" t="s">
        <v>5</v>
      </c>
      <c r="G37" s="34" t="s">
        <v>6</v>
      </c>
      <c r="H37" s="34" t="s">
        <v>4</v>
      </c>
      <c r="I37" s="34" t="s">
        <v>5</v>
      </c>
      <c r="J37" s="34" t="s">
        <v>6</v>
      </c>
      <c r="K37" s="34" t="s">
        <v>4</v>
      </c>
      <c r="L37" s="34" t="s">
        <v>5</v>
      </c>
      <c r="M37" s="34" t="s">
        <v>6</v>
      </c>
    </row>
    <row r="38" spans="1:13" s="4" customFormat="1" ht="24" customHeight="1">
      <c r="A38" s="84" t="s">
        <v>499</v>
      </c>
      <c r="B38" s="116">
        <v>0</v>
      </c>
      <c r="C38" s="116">
        <v>4</v>
      </c>
      <c r="D38" s="117">
        <f>SUM(B38:C38)</f>
        <v>4</v>
      </c>
      <c r="E38" s="116">
        <v>1</v>
      </c>
      <c r="F38" s="116">
        <v>3</v>
      </c>
      <c r="G38" s="117">
        <f>SUM(E38:F38)</f>
        <v>4</v>
      </c>
      <c r="H38" s="116">
        <v>9</v>
      </c>
      <c r="I38" s="116">
        <v>11</v>
      </c>
      <c r="J38" s="117">
        <f>SUM(H38:I38)</f>
        <v>20</v>
      </c>
      <c r="K38" s="116">
        <f aca="true" t="shared" si="9" ref="K38:M40">SUM(B38,E38,H38)</f>
        <v>10</v>
      </c>
      <c r="L38" s="116">
        <f t="shared" si="9"/>
        <v>18</v>
      </c>
      <c r="M38" s="117">
        <f t="shared" si="9"/>
        <v>28</v>
      </c>
    </row>
    <row r="39" spans="1:13" s="4" customFormat="1" ht="24" customHeight="1">
      <c r="A39" s="74" t="s">
        <v>500</v>
      </c>
      <c r="B39" s="116">
        <v>3</v>
      </c>
      <c r="C39" s="116">
        <v>0</v>
      </c>
      <c r="D39" s="117">
        <f>SUM(B39:C39)</f>
        <v>3</v>
      </c>
      <c r="E39" s="116">
        <v>1</v>
      </c>
      <c r="F39" s="116">
        <v>0</v>
      </c>
      <c r="G39" s="117">
        <f>SUM(E39:F39)</f>
        <v>1</v>
      </c>
      <c r="H39" s="116">
        <v>1</v>
      </c>
      <c r="I39" s="116">
        <v>0</v>
      </c>
      <c r="J39" s="117">
        <f>SUM(H39:I39)</f>
        <v>1</v>
      </c>
      <c r="K39" s="116">
        <f t="shared" si="9"/>
        <v>5</v>
      </c>
      <c r="L39" s="116">
        <f t="shared" si="9"/>
        <v>0</v>
      </c>
      <c r="M39" s="117">
        <f t="shared" si="9"/>
        <v>5</v>
      </c>
    </row>
    <row r="40" spans="1:13" s="4" customFormat="1" ht="26.25" customHeight="1">
      <c r="A40" s="85" t="s">
        <v>131</v>
      </c>
      <c r="B40" s="50">
        <f>SUM(B38:B39)</f>
        <v>3</v>
      </c>
      <c r="C40" s="50">
        <f>SUM(C38:C39)</f>
        <v>4</v>
      </c>
      <c r="D40" s="50">
        <f>SUM(B40:C40)</f>
        <v>7</v>
      </c>
      <c r="E40" s="50">
        <f>SUM(E38:E39)</f>
        <v>2</v>
      </c>
      <c r="F40" s="50">
        <f>SUM(F38:F39)</f>
        <v>3</v>
      </c>
      <c r="G40" s="50">
        <f>SUM(E40:F40)</f>
        <v>5</v>
      </c>
      <c r="H40" s="50">
        <f>SUM(H38:H39)</f>
        <v>10</v>
      </c>
      <c r="I40" s="50">
        <f>SUM(I38:I39)</f>
        <v>11</v>
      </c>
      <c r="J40" s="50">
        <f>SUM(H40:I40)</f>
        <v>21</v>
      </c>
      <c r="K40" s="50">
        <f t="shared" si="9"/>
        <v>15</v>
      </c>
      <c r="L40" s="50">
        <f t="shared" si="9"/>
        <v>18</v>
      </c>
      <c r="M40" s="50">
        <f t="shared" si="9"/>
        <v>33</v>
      </c>
    </row>
  </sheetData>
  <sheetProtection/>
  <mergeCells count="21">
    <mergeCell ref="A19:M19"/>
    <mergeCell ref="A20:M20"/>
    <mergeCell ref="A22:A23"/>
    <mergeCell ref="B22:D22"/>
    <mergeCell ref="E22:G22"/>
    <mergeCell ref="H22:J22"/>
    <mergeCell ref="K22:M22"/>
    <mergeCell ref="K36:M36"/>
    <mergeCell ref="A33:M33"/>
    <mergeCell ref="A34:M34"/>
    <mergeCell ref="A1:M1"/>
    <mergeCell ref="A2:M2"/>
    <mergeCell ref="A4:A5"/>
    <mergeCell ref="B4:D4"/>
    <mergeCell ref="E4:G4"/>
    <mergeCell ref="H4:J4"/>
    <mergeCell ref="K4:M4"/>
    <mergeCell ref="A36:A37"/>
    <mergeCell ref="B36:D36"/>
    <mergeCell ref="E36:G36"/>
    <mergeCell ref="H36:J36"/>
  </mergeCells>
  <printOptions horizontalCentered="1"/>
  <pageMargins left="0.5905511811023623" right="0.5905511811023623" top="0.984251968503937" bottom="0.3937007874015748" header="0.31496062992125984" footer="0.31496062992125984"/>
  <pageSetup firstPageNumber="42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2" manualBreakCount="2">
    <brk id="18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showGridLines="0" tabSelected="1" zoomScalePageLayoutView="0" workbookViewId="0" topLeftCell="A46">
      <selection activeCell="C60" sqref="C60"/>
    </sheetView>
  </sheetViews>
  <sheetFormatPr defaultColWidth="9.00390625" defaultRowHeight="21.75" customHeight="1"/>
  <cols>
    <col min="1" max="1" width="3.75390625" style="87" customWidth="1"/>
    <col min="2" max="2" width="72.50390625" style="87" customWidth="1"/>
    <col min="3" max="3" width="5.125" style="130" customWidth="1"/>
    <col min="4" max="16384" width="9.00390625" style="87" customWidth="1"/>
  </cols>
  <sheetData>
    <row r="1" spans="1:3" ht="21.75" customHeight="1">
      <c r="A1" s="687" t="s">
        <v>136</v>
      </c>
      <c r="B1" s="687"/>
      <c r="C1" s="687"/>
    </row>
    <row r="2" spans="1:3" ht="21.75" customHeight="1">
      <c r="A2" s="688"/>
      <c r="B2" s="688"/>
      <c r="C2" s="131" t="s">
        <v>137</v>
      </c>
    </row>
    <row r="3" spans="1:3" ht="21.75" customHeight="1">
      <c r="A3" s="689" t="s">
        <v>507</v>
      </c>
      <c r="B3" s="689"/>
      <c r="C3" s="133"/>
    </row>
    <row r="4" spans="1:3" ht="20.25" customHeight="1">
      <c r="A4" s="115"/>
      <c r="B4" s="115" t="s">
        <v>138</v>
      </c>
      <c r="C4" s="133">
        <v>1</v>
      </c>
    </row>
    <row r="5" spans="1:3" ht="20.25" customHeight="1">
      <c r="A5" s="115"/>
      <c r="B5" s="115" t="s">
        <v>139</v>
      </c>
      <c r="C5" s="133">
        <v>3</v>
      </c>
    </row>
    <row r="6" spans="1:3" ht="20.25" customHeight="1">
      <c r="A6" s="115"/>
      <c r="B6" s="115" t="s">
        <v>326</v>
      </c>
      <c r="C6" s="133">
        <v>5</v>
      </c>
    </row>
    <row r="7" spans="1:3" ht="20.25" customHeight="1">
      <c r="A7" s="115"/>
      <c r="B7" s="115" t="s">
        <v>325</v>
      </c>
      <c r="C7" s="133">
        <v>6</v>
      </c>
    </row>
    <row r="8" spans="1:3" ht="20.25" customHeight="1">
      <c r="A8" s="115"/>
      <c r="B8" s="115" t="s">
        <v>140</v>
      </c>
      <c r="C8" s="133">
        <v>7</v>
      </c>
    </row>
    <row r="9" spans="1:3" ht="8.25" customHeight="1">
      <c r="A9" s="690"/>
      <c r="B9" s="690"/>
      <c r="C9" s="134"/>
    </row>
    <row r="10" spans="1:3" ht="21.75" customHeight="1">
      <c r="A10" s="689" t="s">
        <v>508</v>
      </c>
      <c r="B10" s="689"/>
      <c r="C10" s="133"/>
    </row>
    <row r="11" spans="1:3" ht="20.25" customHeight="1">
      <c r="A11" s="115"/>
      <c r="B11" s="115" t="s">
        <v>141</v>
      </c>
      <c r="C11" s="133">
        <v>8</v>
      </c>
    </row>
    <row r="12" spans="1:3" ht="20.25" customHeight="1">
      <c r="A12" s="115"/>
      <c r="B12" s="115" t="s">
        <v>142</v>
      </c>
      <c r="C12" s="133">
        <v>11</v>
      </c>
    </row>
    <row r="13" spans="1:3" ht="8.25" customHeight="1">
      <c r="A13" s="115"/>
      <c r="B13" s="115"/>
      <c r="C13" s="133"/>
    </row>
    <row r="14" spans="1:3" ht="21.75" customHeight="1">
      <c r="A14" s="692" t="s">
        <v>512</v>
      </c>
      <c r="B14" s="692"/>
      <c r="C14" s="133">
        <v>13</v>
      </c>
    </row>
    <row r="15" spans="1:3" ht="6.75" customHeight="1">
      <c r="A15" s="691"/>
      <c r="B15" s="691"/>
      <c r="C15" s="135"/>
    </row>
    <row r="16" spans="1:3" ht="21.75" customHeight="1">
      <c r="A16" s="692" t="s">
        <v>513</v>
      </c>
      <c r="B16" s="692"/>
      <c r="C16" s="133">
        <v>15</v>
      </c>
    </row>
    <row r="17" spans="1:3" ht="6.75" customHeight="1">
      <c r="A17" s="132"/>
      <c r="B17" s="132"/>
      <c r="C17" s="133"/>
    </row>
    <row r="18" spans="1:3" ht="21.75" customHeight="1">
      <c r="A18" s="689" t="s">
        <v>509</v>
      </c>
      <c r="B18" s="689"/>
      <c r="C18" s="133"/>
    </row>
    <row r="19" spans="1:3" ht="21.75" customHeight="1">
      <c r="A19" s="689" t="s">
        <v>38</v>
      </c>
      <c r="B19" s="689"/>
      <c r="C19" s="133"/>
    </row>
    <row r="20" spans="1:3" ht="21.75" customHeight="1">
      <c r="A20" s="692" t="s">
        <v>327</v>
      </c>
      <c r="B20" s="692"/>
      <c r="C20" s="133"/>
    </row>
    <row r="21" spans="1:3" ht="21.75" customHeight="1">
      <c r="A21" s="692" t="s">
        <v>143</v>
      </c>
      <c r="B21" s="692"/>
      <c r="C21" s="133"/>
    </row>
    <row r="22" spans="1:3" ht="20.25" customHeight="1">
      <c r="A22" s="115"/>
      <c r="B22" s="115" t="s">
        <v>64</v>
      </c>
      <c r="C22" s="133">
        <v>16</v>
      </c>
    </row>
    <row r="23" spans="1:3" ht="20.25" customHeight="1">
      <c r="A23" s="115"/>
      <c r="B23" s="115" t="s">
        <v>144</v>
      </c>
      <c r="C23" s="133">
        <v>27</v>
      </c>
    </row>
    <row r="24" spans="1:3" ht="20.25" customHeight="1">
      <c r="A24" s="115"/>
      <c r="B24" s="115" t="s">
        <v>68</v>
      </c>
      <c r="C24" s="133">
        <v>18</v>
      </c>
    </row>
    <row r="25" spans="1:3" ht="20.25" customHeight="1">
      <c r="A25" s="115"/>
      <c r="B25" s="115" t="s">
        <v>69</v>
      </c>
      <c r="C25" s="133">
        <v>19</v>
      </c>
    </row>
    <row r="26" spans="1:3" ht="20.25" customHeight="1">
      <c r="A26" s="115"/>
      <c r="B26" s="115" t="s">
        <v>66</v>
      </c>
      <c r="C26" s="133">
        <v>20</v>
      </c>
    </row>
    <row r="27" spans="1:3" ht="20.25" customHeight="1">
      <c r="A27" s="115"/>
      <c r="B27" s="115" t="s">
        <v>510</v>
      </c>
      <c r="C27" s="133">
        <v>21</v>
      </c>
    </row>
    <row r="28" spans="1:3" ht="20.25" customHeight="1">
      <c r="A28" s="115"/>
      <c r="B28" s="115" t="s">
        <v>145</v>
      </c>
      <c r="C28" s="133">
        <v>22</v>
      </c>
    </row>
    <row r="29" spans="1:3" ht="20.25" customHeight="1">
      <c r="A29" s="115"/>
      <c r="B29" s="115" t="s">
        <v>146</v>
      </c>
      <c r="C29" s="133">
        <v>23</v>
      </c>
    </row>
    <row r="30" spans="1:3" ht="5.25" customHeight="1">
      <c r="A30" s="690"/>
      <c r="B30" s="690"/>
      <c r="C30" s="134"/>
    </row>
    <row r="31" spans="1:3" ht="21.75" customHeight="1">
      <c r="A31" s="692" t="s">
        <v>147</v>
      </c>
      <c r="B31" s="692"/>
      <c r="C31" s="133"/>
    </row>
    <row r="32" spans="1:3" ht="20.25" customHeight="1">
      <c r="A32" s="115"/>
      <c r="B32" s="115" t="s">
        <v>148</v>
      </c>
      <c r="C32" s="133">
        <v>24</v>
      </c>
    </row>
    <row r="33" spans="1:3" ht="20.25" customHeight="1">
      <c r="A33" s="115"/>
      <c r="B33" s="115" t="s">
        <v>149</v>
      </c>
      <c r="C33" s="133">
        <v>25</v>
      </c>
    </row>
    <row r="34" spans="1:3" ht="20.25" customHeight="1">
      <c r="A34" s="115"/>
      <c r="B34" s="115" t="s">
        <v>511</v>
      </c>
      <c r="C34" s="133">
        <v>26</v>
      </c>
    </row>
    <row r="35" spans="1:3" ht="9.75" customHeight="1">
      <c r="A35" s="115"/>
      <c r="B35" s="115"/>
      <c r="C35" s="133"/>
    </row>
    <row r="36" spans="1:3" ht="21.75" customHeight="1">
      <c r="A36" s="692" t="s">
        <v>328</v>
      </c>
      <c r="B36" s="692"/>
      <c r="C36" s="133"/>
    </row>
    <row r="37" spans="1:3" ht="20.25" customHeight="1">
      <c r="A37" s="115"/>
      <c r="B37" s="115" t="s">
        <v>150</v>
      </c>
      <c r="C37" s="133">
        <v>27</v>
      </c>
    </row>
    <row r="38" spans="1:3" ht="20.25" customHeight="1">
      <c r="A38" s="115"/>
      <c r="B38" s="115" t="s">
        <v>151</v>
      </c>
      <c r="C38" s="133">
        <v>29</v>
      </c>
    </row>
    <row r="39" spans="1:3" ht="20.25" customHeight="1">
      <c r="A39" s="115"/>
      <c r="B39" s="115" t="s">
        <v>152</v>
      </c>
      <c r="C39" s="133">
        <v>31</v>
      </c>
    </row>
    <row r="40" spans="1:3" ht="20.25" customHeight="1">
      <c r="A40" s="115"/>
      <c r="B40" s="115" t="s">
        <v>153</v>
      </c>
      <c r="C40" s="133">
        <v>32</v>
      </c>
    </row>
    <row r="41" spans="1:3" ht="20.25" customHeight="1">
      <c r="A41" s="115"/>
      <c r="B41" s="115" t="s">
        <v>154</v>
      </c>
      <c r="C41" s="133">
        <v>33</v>
      </c>
    </row>
    <row r="42" spans="1:3" ht="21.75" customHeight="1">
      <c r="A42" s="687" t="s">
        <v>136</v>
      </c>
      <c r="B42" s="687"/>
      <c r="C42" s="687"/>
    </row>
    <row r="43" spans="1:3" ht="21.75" customHeight="1">
      <c r="A43" s="688"/>
      <c r="B43" s="688"/>
      <c r="C43" s="131" t="s">
        <v>137</v>
      </c>
    </row>
    <row r="44" spans="1:3" ht="21.75" customHeight="1">
      <c r="A44" s="689" t="s">
        <v>39</v>
      </c>
      <c r="B44" s="689"/>
      <c r="C44" s="133"/>
    </row>
    <row r="45" spans="1:3" ht="21.75" customHeight="1">
      <c r="A45" s="678" t="s">
        <v>329</v>
      </c>
      <c r="B45" s="678"/>
      <c r="C45" s="133"/>
    </row>
    <row r="46" spans="1:3" ht="21.75" customHeight="1">
      <c r="A46" s="692" t="s">
        <v>143</v>
      </c>
      <c r="B46" s="692"/>
      <c r="C46" s="133"/>
    </row>
    <row r="47" spans="1:3" ht="21.75" customHeight="1">
      <c r="A47" s="115"/>
      <c r="B47" s="115" t="s">
        <v>94</v>
      </c>
      <c r="C47" s="133">
        <v>34</v>
      </c>
    </row>
    <row r="48" spans="1:3" ht="21.75" customHeight="1">
      <c r="A48" s="115"/>
      <c r="B48" s="115" t="s">
        <v>107</v>
      </c>
      <c r="C48" s="133">
        <v>35</v>
      </c>
    </row>
    <row r="49" spans="1:3" ht="21.75" customHeight="1">
      <c r="A49" s="115"/>
      <c r="B49" s="115" t="s">
        <v>111</v>
      </c>
      <c r="C49" s="133">
        <v>36</v>
      </c>
    </row>
    <row r="50" spans="1:3" ht="21.75" customHeight="1">
      <c r="A50" s="115"/>
      <c r="B50" s="115" t="s">
        <v>66</v>
      </c>
      <c r="C50" s="133">
        <v>37</v>
      </c>
    </row>
    <row r="51" spans="1:3" ht="21.75" customHeight="1">
      <c r="A51" s="115"/>
      <c r="B51" s="115" t="s">
        <v>212</v>
      </c>
      <c r="C51" s="133">
        <v>38</v>
      </c>
    </row>
    <row r="52" spans="1:3" ht="21.75" customHeight="1">
      <c r="A52" s="115"/>
      <c r="B52" s="115" t="s">
        <v>422</v>
      </c>
      <c r="C52" s="133">
        <v>39</v>
      </c>
    </row>
    <row r="53" spans="1:3" ht="21.75" customHeight="1">
      <c r="A53" s="115"/>
      <c r="B53" s="115" t="s">
        <v>424</v>
      </c>
      <c r="C53" s="133">
        <v>40</v>
      </c>
    </row>
    <row r="54" spans="1:3" ht="21.75" customHeight="1">
      <c r="A54" s="115"/>
      <c r="B54" s="115" t="s">
        <v>502</v>
      </c>
      <c r="C54" s="133">
        <v>41</v>
      </c>
    </row>
    <row r="55" spans="1:3" ht="14.25" customHeight="1">
      <c r="A55" s="115"/>
      <c r="B55" s="115"/>
      <c r="C55" s="133"/>
    </row>
    <row r="56" spans="1:3" ht="21.75" customHeight="1">
      <c r="A56" s="692" t="s">
        <v>330</v>
      </c>
      <c r="B56" s="692"/>
      <c r="C56" s="133"/>
    </row>
    <row r="57" spans="1:3" ht="21.75" customHeight="1">
      <c r="A57" s="115"/>
      <c r="B57" s="115" t="s">
        <v>150</v>
      </c>
      <c r="C57" s="133">
        <v>42</v>
      </c>
    </row>
    <row r="58" spans="1:3" ht="21.75" customHeight="1">
      <c r="A58" s="115"/>
      <c r="B58" s="115" t="s">
        <v>155</v>
      </c>
      <c r="C58" s="133">
        <v>43</v>
      </c>
    </row>
    <row r="59" spans="1:3" ht="21.75" customHeight="1">
      <c r="A59" s="115"/>
      <c r="B59" s="115" t="s">
        <v>156</v>
      </c>
      <c r="C59" s="133">
        <v>44</v>
      </c>
    </row>
  </sheetData>
  <sheetProtection/>
  <mergeCells count="21">
    <mergeCell ref="A21:B21"/>
    <mergeCell ref="A30:B30"/>
    <mergeCell ref="A56:B56"/>
    <mergeCell ref="A31:B31"/>
    <mergeCell ref="A42:C42"/>
    <mergeCell ref="A43:B43"/>
    <mergeCell ref="A36:B36"/>
    <mergeCell ref="A44:B44"/>
    <mergeCell ref="A46:B46"/>
    <mergeCell ref="A45:B45"/>
    <mergeCell ref="A15:B15"/>
    <mergeCell ref="A16:B16"/>
    <mergeCell ref="A20:B20"/>
    <mergeCell ref="A10:B10"/>
    <mergeCell ref="A14:B14"/>
    <mergeCell ref="A18:B18"/>
    <mergeCell ref="A19:B19"/>
    <mergeCell ref="A1:C1"/>
    <mergeCell ref="A2:B2"/>
    <mergeCell ref="A3:B3"/>
    <mergeCell ref="A9:B9"/>
  </mergeCell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108"/>
  <sheetViews>
    <sheetView showGridLines="0" zoomScalePageLayoutView="0" workbookViewId="0" topLeftCell="A1">
      <selection activeCell="U54" sqref="U54"/>
    </sheetView>
  </sheetViews>
  <sheetFormatPr defaultColWidth="9.00390625" defaultRowHeight="21.75" customHeight="1"/>
  <cols>
    <col min="1" max="1" width="29.25390625" style="210" customWidth="1"/>
    <col min="2" max="2" width="5.25390625" style="210" customWidth="1"/>
    <col min="3" max="3" width="3.875" style="210" customWidth="1"/>
    <col min="4" max="4" width="4.25390625" style="210" customWidth="1"/>
    <col min="5" max="8" width="3.875" style="210" customWidth="1"/>
    <col min="9" max="9" width="5.25390625" style="210" customWidth="1"/>
    <col min="10" max="15" width="3.875" style="210" customWidth="1"/>
    <col min="16" max="16" width="5.25390625" style="210" customWidth="1"/>
    <col min="17" max="17" width="3.875" style="210" customWidth="1"/>
    <col min="18" max="18" width="9.00390625" style="209" customWidth="1"/>
    <col min="19" max="16384" width="9.00390625" style="210" customWidth="1"/>
  </cols>
  <sheetData>
    <row r="1" spans="1:17" ht="26.25" customHeight="1">
      <c r="A1" s="694" t="s">
        <v>400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</row>
    <row r="2" spans="1:17" ht="21.75" customHeigh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s="363" customFormat="1" ht="26.25" customHeight="1">
      <c r="A3" s="701" t="s">
        <v>75</v>
      </c>
      <c r="B3" s="696" t="s">
        <v>60</v>
      </c>
      <c r="C3" s="675" t="s">
        <v>158</v>
      </c>
      <c r="D3" s="675"/>
      <c r="E3" s="675"/>
      <c r="F3" s="675"/>
      <c r="G3" s="675"/>
      <c r="H3" s="675"/>
      <c r="I3" s="676"/>
      <c r="J3" s="702" t="s">
        <v>61</v>
      </c>
      <c r="K3" s="702"/>
      <c r="L3" s="702"/>
      <c r="M3" s="702"/>
      <c r="N3" s="702"/>
      <c r="O3" s="702"/>
      <c r="P3" s="703"/>
      <c r="Q3" s="699" t="s">
        <v>398</v>
      </c>
      <c r="R3" s="66"/>
    </row>
    <row r="4" spans="1:18" s="363" customFormat="1" ht="52.5" customHeight="1">
      <c r="A4" s="682"/>
      <c r="B4" s="697"/>
      <c r="C4" s="360" t="s">
        <v>361</v>
      </c>
      <c r="D4" s="361" t="s">
        <v>362</v>
      </c>
      <c r="E4" s="362" t="s">
        <v>363</v>
      </c>
      <c r="F4" s="361" t="s">
        <v>364</v>
      </c>
      <c r="G4" s="361" t="s">
        <v>365</v>
      </c>
      <c r="H4" s="480" t="s">
        <v>372</v>
      </c>
      <c r="I4" s="481" t="s">
        <v>6</v>
      </c>
      <c r="J4" s="360" t="s">
        <v>361</v>
      </c>
      <c r="K4" s="361" t="s">
        <v>362</v>
      </c>
      <c r="L4" s="362" t="s">
        <v>363</v>
      </c>
      <c r="M4" s="361" t="s">
        <v>364</v>
      </c>
      <c r="N4" s="361" t="s">
        <v>365</v>
      </c>
      <c r="O4" s="480" t="s">
        <v>372</v>
      </c>
      <c r="P4" s="482" t="s">
        <v>6</v>
      </c>
      <c r="Q4" s="700"/>
      <c r="R4" s="66"/>
    </row>
    <row r="5" spans="1:18" s="363" customFormat="1" ht="21.75" customHeight="1">
      <c r="A5" s="364" t="s">
        <v>38</v>
      </c>
      <c r="B5" s="73"/>
      <c r="C5" s="365"/>
      <c r="D5" s="365"/>
      <c r="E5" s="365"/>
      <c r="F5" s="366"/>
      <c r="G5" s="366"/>
      <c r="H5" s="367"/>
      <c r="I5" s="368"/>
      <c r="J5" s="365"/>
      <c r="K5" s="365"/>
      <c r="L5" s="365"/>
      <c r="M5" s="366"/>
      <c r="N5" s="369"/>
      <c r="O5" s="367"/>
      <c r="P5" s="370"/>
      <c r="Q5" s="371"/>
      <c r="R5" s="66"/>
    </row>
    <row r="6" spans="1:18" s="363" customFormat="1" ht="21.75" customHeight="1">
      <c r="A6" s="372" t="s">
        <v>64</v>
      </c>
      <c r="B6" s="73"/>
      <c r="C6" s="365"/>
      <c r="D6" s="365"/>
      <c r="E6" s="365"/>
      <c r="F6" s="366"/>
      <c r="G6" s="366"/>
      <c r="H6" s="367"/>
      <c r="I6" s="368"/>
      <c r="J6" s="365"/>
      <c r="K6" s="365"/>
      <c r="L6" s="365"/>
      <c r="M6" s="366"/>
      <c r="N6" s="366"/>
      <c r="O6" s="367"/>
      <c r="P6" s="370"/>
      <c r="Q6" s="371"/>
      <c r="R6" s="66"/>
    </row>
    <row r="7" spans="1:18" s="363" customFormat="1" ht="21.75" customHeight="1">
      <c r="A7" s="373" t="s">
        <v>235</v>
      </c>
      <c r="B7" s="374">
        <v>35</v>
      </c>
      <c r="C7" s="232">
        <v>9</v>
      </c>
      <c r="D7" s="232">
        <v>20</v>
      </c>
      <c r="E7" s="232">
        <v>12</v>
      </c>
      <c r="F7" s="233">
        <v>3</v>
      </c>
      <c r="G7" s="233">
        <v>0</v>
      </c>
      <c r="H7" s="375">
        <v>0</v>
      </c>
      <c r="I7" s="376">
        <f>SUM(C7:H7)</f>
        <v>44</v>
      </c>
      <c r="J7" s="232">
        <v>9</v>
      </c>
      <c r="K7" s="232">
        <v>19</v>
      </c>
      <c r="L7" s="232">
        <v>11</v>
      </c>
      <c r="M7" s="233">
        <v>3</v>
      </c>
      <c r="N7" s="233">
        <v>0</v>
      </c>
      <c r="O7" s="375">
        <v>0</v>
      </c>
      <c r="P7" s="377">
        <f>SUM(J7:O7)</f>
        <v>42</v>
      </c>
      <c r="Q7" s="378">
        <f aca="true" t="shared" si="0" ref="Q7:Q19">SUM(I7-P7)</f>
        <v>2</v>
      </c>
      <c r="R7" s="66"/>
    </row>
    <row r="8" spans="1:18" s="363" customFormat="1" ht="21.75" customHeight="1">
      <c r="A8" s="379" t="s">
        <v>225</v>
      </c>
      <c r="B8" s="380">
        <v>30</v>
      </c>
      <c r="C8" s="381">
        <v>12</v>
      </c>
      <c r="D8" s="381">
        <v>17</v>
      </c>
      <c r="E8" s="381">
        <v>7</v>
      </c>
      <c r="F8" s="382">
        <v>2</v>
      </c>
      <c r="G8" s="382">
        <v>0</v>
      </c>
      <c r="H8" s="375">
        <v>0</v>
      </c>
      <c r="I8" s="376">
        <f>SUM(C8:H8)</f>
        <v>38</v>
      </c>
      <c r="J8" s="381">
        <v>12</v>
      </c>
      <c r="K8" s="381">
        <v>17</v>
      </c>
      <c r="L8" s="381">
        <v>7</v>
      </c>
      <c r="M8" s="382">
        <v>2</v>
      </c>
      <c r="N8" s="382">
        <v>0</v>
      </c>
      <c r="O8" s="383">
        <v>0</v>
      </c>
      <c r="P8" s="384">
        <f>SUM(J8:O8)</f>
        <v>38</v>
      </c>
      <c r="Q8" s="385">
        <f t="shared" si="0"/>
        <v>0</v>
      </c>
      <c r="R8" s="66"/>
    </row>
    <row r="9" spans="1:18" s="363" customFormat="1" ht="21.75" customHeight="1">
      <c r="A9" s="379" t="s">
        <v>226</v>
      </c>
      <c r="B9" s="380">
        <v>40</v>
      </c>
      <c r="C9" s="381">
        <v>3</v>
      </c>
      <c r="D9" s="381">
        <v>10</v>
      </c>
      <c r="E9" s="381">
        <v>18</v>
      </c>
      <c r="F9" s="382">
        <v>3</v>
      </c>
      <c r="G9" s="382">
        <v>2</v>
      </c>
      <c r="H9" s="375">
        <v>0</v>
      </c>
      <c r="I9" s="376">
        <f aca="true" t="shared" si="1" ref="I9:I19">SUM(C9:H9)</f>
        <v>36</v>
      </c>
      <c r="J9" s="381">
        <v>3</v>
      </c>
      <c r="K9" s="381">
        <v>10</v>
      </c>
      <c r="L9" s="381">
        <v>18</v>
      </c>
      <c r="M9" s="382">
        <v>3</v>
      </c>
      <c r="N9" s="382">
        <v>2</v>
      </c>
      <c r="O9" s="383">
        <v>0</v>
      </c>
      <c r="P9" s="384">
        <f aca="true" t="shared" si="2" ref="P9:P19">SUM(J9:O9)</f>
        <v>36</v>
      </c>
      <c r="Q9" s="385">
        <f t="shared" si="0"/>
        <v>0</v>
      </c>
      <c r="R9" s="66"/>
    </row>
    <row r="10" spans="1:18" s="363" customFormat="1" ht="21.75" customHeight="1">
      <c r="A10" s="379" t="s">
        <v>227</v>
      </c>
      <c r="B10" s="380">
        <v>60</v>
      </c>
      <c r="C10" s="381">
        <v>6</v>
      </c>
      <c r="D10" s="381">
        <v>20</v>
      </c>
      <c r="E10" s="381">
        <v>37</v>
      </c>
      <c r="F10" s="382">
        <v>6</v>
      </c>
      <c r="G10" s="382">
        <v>0</v>
      </c>
      <c r="H10" s="375">
        <v>0</v>
      </c>
      <c r="I10" s="376">
        <f t="shared" si="1"/>
        <v>69</v>
      </c>
      <c r="J10" s="381">
        <v>6</v>
      </c>
      <c r="K10" s="381">
        <v>20</v>
      </c>
      <c r="L10" s="381">
        <v>37</v>
      </c>
      <c r="M10" s="382">
        <v>6</v>
      </c>
      <c r="N10" s="382">
        <v>0</v>
      </c>
      <c r="O10" s="383">
        <v>0</v>
      </c>
      <c r="P10" s="384">
        <f t="shared" si="2"/>
        <v>69</v>
      </c>
      <c r="Q10" s="385">
        <f t="shared" si="0"/>
        <v>0</v>
      </c>
      <c r="R10" s="66"/>
    </row>
    <row r="11" spans="1:18" s="363" customFormat="1" ht="21.75" customHeight="1">
      <c r="A11" s="379" t="s">
        <v>228</v>
      </c>
      <c r="B11" s="380">
        <v>40</v>
      </c>
      <c r="C11" s="381">
        <v>7</v>
      </c>
      <c r="D11" s="381">
        <v>17</v>
      </c>
      <c r="E11" s="381">
        <v>17</v>
      </c>
      <c r="F11" s="382">
        <v>4</v>
      </c>
      <c r="G11" s="382">
        <v>13</v>
      </c>
      <c r="H11" s="375">
        <v>0</v>
      </c>
      <c r="I11" s="376">
        <f t="shared" si="1"/>
        <v>58</v>
      </c>
      <c r="J11" s="381">
        <v>7</v>
      </c>
      <c r="K11" s="381">
        <v>16</v>
      </c>
      <c r="L11" s="381">
        <v>17</v>
      </c>
      <c r="M11" s="382">
        <v>4</v>
      </c>
      <c r="N11" s="382">
        <v>12</v>
      </c>
      <c r="O11" s="383">
        <v>0</v>
      </c>
      <c r="P11" s="384">
        <f t="shared" si="2"/>
        <v>56</v>
      </c>
      <c r="Q11" s="385">
        <f t="shared" si="0"/>
        <v>2</v>
      </c>
      <c r="R11" s="66"/>
    </row>
    <row r="12" spans="1:18" s="363" customFormat="1" ht="21.75" customHeight="1">
      <c r="A12" s="379" t="s">
        <v>234</v>
      </c>
      <c r="B12" s="380">
        <v>40</v>
      </c>
      <c r="C12" s="381">
        <v>3</v>
      </c>
      <c r="D12" s="381">
        <v>23</v>
      </c>
      <c r="E12" s="381">
        <v>20</v>
      </c>
      <c r="F12" s="382">
        <v>1</v>
      </c>
      <c r="G12" s="382">
        <v>0</v>
      </c>
      <c r="H12" s="375">
        <v>0</v>
      </c>
      <c r="I12" s="376">
        <f t="shared" si="1"/>
        <v>47</v>
      </c>
      <c r="J12" s="381">
        <v>3</v>
      </c>
      <c r="K12" s="381">
        <v>22</v>
      </c>
      <c r="L12" s="381">
        <v>20</v>
      </c>
      <c r="M12" s="382">
        <v>1</v>
      </c>
      <c r="N12" s="382">
        <v>0</v>
      </c>
      <c r="O12" s="383">
        <v>0</v>
      </c>
      <c r="P12" s="384">
        <f t="shared" si="2"/>
        <v>46</v>
      </c>
      <c r="Q12" s="385">
        <f t="shared" si="0"/>
        <v>1</v>
      </c>
      <c r="R12" s="66"/>
    </row>
    <row r="13" spans="1:18" s="363" customFormat="1" ht="21.75" customHeight="1">
      <c r="A13" s="379" t="s">
        <v>229</v>
      </c>
      <c r="B13" s="380">
        <v>40</v>
      </c>
      <c r="C13" s="381">
        <v>8</v>
      </c>
      <c r="D13" s="381">
        <v>18</v>
      </c>
      <c r="E13" s="381">
        <v>14</v>
      </c>
      <c r="F13" s="382">
        <v>3</v>
      </c>
      <c r="G13" s="382">
        <v>4</v>
      </c>
      <c r="H13" s="375">
        <v>0</v>
      </c>
      <c r="I13" s="376">
        <f t="shared" si="1"/>
        <v>47</v>
      </c>
      <c r="J13" s="381">
        <v>7</v>
      </c>
      <c r="K13" s="381">
        <v>17</v>
      </c>
      <c r="L13" s="381">
        <v>13</v>
      </c>
      <c r="M13" s="382">
        <v>3</v>
      </c>
      <c r="N13" s="382">
        <v>4</v>
      </c>
      <c r="O13" s="383">
        <v>0</v>
      </c>
      <c r="P13" s="384">
        <f t="shared" si="2"/>
        <v>44</v>
      </c>
      <c r="Q13" s="385">
        <f t="shared" si="0"/>
        <v>3</v>
      </c>
      <c r="R13" s="66"/>
    </row>
    <row r="14" spans="1:18" s="363" customFormat="1" ht="21.75" customHeight="1">
      <c r="A14" s="379" t="s">
        <v>277</v>
      </c>
      <c r="B14" s="380">
        <v>30</v>
      </c>
      <c r="C14" s="381">
        <v>5</v>
      </c>
      <c r="D14" s="381">
        <v>16</v>
      </c>
      <c r="E14" s="381">
        <v>13</v>
      </c>
      <c r="F14" s="382">
        <v>3</v>
      </c>
      <c r="G14" s="382">
        <v>0</v>
      </c>
      <c r="H14" s="375">
        <v>0</v>
      </c>
      <c r="I14" s="376">
        <f t="shared" si="1"/>
        <v>37</v>
      </c>
      <c r="J14" s="381">
        <v>5</v>
      </c>
      <c r="K14" s="381">
        <v>16</v>
      </c>
      <c r="L14" s="381">
        <v>13</v>
      </c>
      <c r="M14" s="382">
        <v>3</v>
      </c>
      <c r="N14" s="382">
        <v>0</v>
      </c>
      <c r="O14" s="383">
        <v>0</v>
      </c>
      <c r="P14" s="384">
        <f t="shared" si="2"/>
        <v>37</v>
      </c>
      <c r="Q14" s="385">
        <f t="shared" si="0"/>
        <v>0</v>
      </c>
      <c r="R14" s="66"/>
    </row>
    <row r="15" spans="1:18" s="363" customFormat="1" ht="21.75" customHeight="1">
      <c r="A15" s="379" t="s">
        <v>278</v>
      </c>
      <c r="B15" s="380">
        <v>30</v>
      </c>
      <c r="C15" s="381">
        <v>6</v>
      </c>
      <c r="D15" s="381">
        <v>15</v>
      </c>
      <c r="E15" s="381">
        <v>6</v>
      </c>
      <c r="F15" s="382">
        <v>2</v>
      </c>
      <c r="G15" s="382">
        <v>0</v>
      </c>
      <c r="H15" s="375">
        <v>0</v>
      </c>
      <c r="I15" s="376">
        <f t="shared" si="1"/>
        <v>29</v>
      </c>
      <c r="J15" s="381">
        <v>5</v>
      </c>
      <c r="K15" s="381">
        <v>15</v>
      </c>
      <c r="L15" s="381">
        <v>6</v>
      </c>
      <c r="M15" s="382">
        <v>2</v>
      </c>
      <c r="N15" s="382">
        <v>0</v>
      </c>
      <c r="O15" s="383">
        <v>0</v>
      </c>
      <c r="P15" s="384">
        <f t="shared" si="2"/>
        <v>28</v>
      </c>
      <c r="Q15" s="385">
        <f t="shared" si="0"/>
        <v>1</v>
      </c>
      <c r="R15" s="66"/>
    </row>
    <row r="16" spans="1:18" s="363" customFormat="1" ht="21.75" customHeight="1">
      <c r="A16" s="379" t="s">
        <v>230</v>
      </c>
      <c r="B16" s="380">
        <v>80</v>
      </c>
      <c r="C16" s="381">
        <v>16</v>
      </c>
      <c r="D16" s="381">
        <v>13</v>
      </c>
      <c r="E16" s="381">
        <v>24</v>
      </c>
      <c r="F16" s="382">
        <v>7</v>
      </c>
      <c r="G16" s="382">
        <v>11</v>
      </c>
      <c r="H16" s="375">
        <v>0</v>
      </c>
      <c r="I16" s="376">
        <f t="shared" si="1"/>
        <v>71</v>
      </c>
      <c r="J16" s="381">
        <v>16</v>
      </c>
      <c r="K16" s="381">
        <v>13</v>
      </c>
      <c r="L16" s="381">
        <v>24</v>
      </c>
      <c r="M16" s="382">
        <v>7</v>
      </c>
      <c r="N16" s="382">
        <v>11</v>
      </c>
      <c r="O16" s="383">
        <v>0</v>
      </c>
      <c r="P16" s="384">
        <f t="shared" si="2"/>
        <v>71</v>
      </c>
      <c r="Q16" s="385">
        <f t="shared" si="0"/>
        <v>0</v>
      </c>
      <c r="R16" s="66"/>
    </row>
    <row r="17" spans="1:18" s="363" customFormat="1" ht="21.75" customHeight="1">
      <c r="A17" s="386" t="s">
        <v>231</v>
      </c>
      <c r="B17" s="380">
        <v>40</v>
      </c>
      <c r="C17" s="381">
        <v>5</v>
      </c>
      <c r="D17" s="381">
        <v>13</v>
      </c>
      <c r="E17" s="381">
        <v>18</v>
      </c>
      <c r="F17" s="382">
        <v>1</v>
      </c>
      <c r="G17" s="382">
        <v>9</v>
      </c>
      <c r="H17" s="375">
        <v>0</v>
      </c>
      <c r="I17" s="376">
        <f t="shared" si="1"/>
        <v>46</v>
      </c>
      <c r="J17" s="381">
        <v>5</v>
      </c>
      <c r="K17" s="381">
        <v>12</v>
      </c>
      <c r="L17" s="381">
        <v>18</v>
      </c>
      <c r="M17" s="382">
        <v>1</v>
      </c>
      <c r="N17" s="382">
        <v>8</v>
      </c>
      <c r="O17" s="383">
        <v>0</v>
      </c>
      <c r="P17" s="384">
        <f t="shared" si="2"/>
        <v>44</v>
      </c>
      <c r="Q17" s="385">
        <f t="shared" si="0"/>
        <v>2</v>
      </c>
      <c r="R17" s="66"/>
    </row>
    <row r="18" spans="1:18" s="363" customFormat="1" ht="21.75" customHeight="1">
      <c r="A18" s="386" t="s">
        <v>232</v>
      </c>
      <c r="B18" s="380">
        <v>40</v>
      </c>
      <c r="C18" s="381">
        <v>7</v>
      </c>
      <c r="D18" s="381">
        <v>11</v>
      </c>
      <c r="E18" s="381">
        <v>3</v>
      </c>
      <c r="F18" s="382">
        <v>4</v>
      </c>
      <c r="G18" s="382">
        <v>4</v>
      </c>
      <c r="H18" s="375">
        <v>0</v>
      </c>
      <c r="I18" s="376">
        <f t="shared" si="1"/>
        <v>29</v>
      </c>
      <c r="J18" s="381">
        <v>7</v>
      </c>
      <c r="K18" s="381">
        <v>11</v>
      </c>
      <c r="L18" s="381">
        <v>3</v>
      </c>
      <c r="M18" s="382">
        <v>4</v>
      </c>
      <c r="N18" s="382">
        <v>4</v>
      </c>
      <c r="O18" s="383">
        <v>0</v>
      </c>
      <c r="P18" s="384">
        <f t="shared" si="2"/>
        <v>29</v>
      </c>
      <c r="Q18" s="385">
        <f t="shared" si="0"/>
        <v>0</v>
      </c>
      <c r="R18" s="66"/>
    </row>
    <row r="19" spans="1:18" s="363" customFormat="1" ht="21.75" customHeight="1">
      <c r="A19" s="386" t="s">
        <v>233</v>
      </c>
      <c r="B19" s="387">
        <v>90</v>
      </c>
      <c r="C19" s="388">
        <v>6</v>
      </c>
      <c r="D19" s="388">
        <v>52</v>
      </c>
      <c r="E19" s="388">
        <v>56</v>
      </c>
      <c r="F19" s="389">
        <v>6</v>
      </c>
      <c r="G19" s="389">
        <v>0</v>
      </c>
      <c r="H19" s="229">
        <v>0</v>
      </c>
      <c r="I19" s="376">
        <f t="shared" si="1"/>
        <v>120</v>
      </c>
      <c r="J19" s="388">
        <v>6</v>
      </c>
      <c r="K19" s="388">
        <v>52</v>
      </c>
      <c r="L19" s="388">
        <v>56</v>
      </c>
      <c r="M19" s="389">
        <v>6</v>
      </c>
      <c r="N19" s="389">
        <v>0</v>
      </c>
      <c r="O19" s="390">
        <v>0</v>
      </c>
      <c r="P19" s="384">
        <f t="shared" si="2"/>
        <v>120</v>
      </c>
      <c r="Q19" s="385">
        <f t="shared" si="0"/>
        <v>0</v>
      </c>
      <c r="R19" s="66"/>
    </row>
    <row r="20" spans="1:18" s="363" customFormat="1" ht="21.75" customHeight="1" thickBot="1">
      <c r="A20" s="391" t="s">
        <v>6</v>
      </c>
      <c r="B20" s="295">
        <f aca="true" t="shared" si="3" ref="B20:Q20">SUM(B7:B19)</f>
        <v>595</v>
      </c>
      <c r="C20" s="392">
        <f t="shared" si="3"/>
        <v>93</v>
      </c>
      <c r="D20" s="392">
        <f>SUM(D7:D19)</f>
        <v>245</v>
      </c>
      <c r="E20" s="392">
        <f>SUM(E7:E19)</f>
        <v>245</v>
      </c>
      <c r="F20" s="330">
        <f t="shared" si="3"/>
        <v>45</v>
      </c>
      <c r="G20" s="330">
        <f t="shared" si="3"/>
        <v>43</v>
      </c>
      <c r="H20" s="330">
        <f t="shared" si="3"/>
        <v>0</v>
      </c>
      <c r="I20" s="393">
        <f t="shared" si="3"/>
        <v>671</v>
      </c>
      <c r="J20" s="392">
        <f t="shared" si="3"/>
        <v>91</v>
      </c>
      <c r="K20" s="392">
        <f>SUM(K7:K19)</f>
        <v>240</v>
      </c>
      <c r="L20" s="392">
        <f>SUM(L7:L19)</f>
        <v>243</v>
      </c>
      <c r="M20" s="330">
        <f t="shared" si="3"/>
        <v>45</v>
      </c>
      <c r="N20" s="330">
        <f t="shared" si="3"/>
        <v>41</v>
      </c>
      <c r="O20" s="330">
        <f t="shared" si="3"/>
        <v>0</v>
      </c>
      <c r="P20" s="394">
        <f t="shared" si="3"/>
        <v>660</v>
      </c>
      <c r="Q20" s="395">
        <f t="shared" si="3"/>
        <v>11</v>
      </c>
      <c r="R20" s="66"/>
    </row>
    <row r="21" spans="1:18" s="363" customFormat="1" ht="21.75" customHeight="1" thickTop="1">
      <c r="A21" s="396" t="s">
        <v>65</v>
      </c>
      <c r="B21" s="397"/>
      <c r="C21" s="365"/>
      <c r="D21" s="365"/>
      <c r="E21" s="365"/>
      <c r="F21" s="366"/>
      <c r="G21" s="366"/>
      <c r="H21" s="367"/>
      <c r="I21" s="368"/>
      <c r="J21" s="365"/>
      <c r="K21" s="365"/>
      <c r="L21" s="365"/>
      <c r="M21" s="366"/>
      <c r="N21" s="398"/>
      <c r="O21" s="367"/>
      <c r="P21" s="370"/>
      <c r="Q21" s="371"/>
      <c r="R21" s="66"/>
    </row>
    <row r="22" spans="1:18" s="363" customFormat="1" ht="21.75" customHeight="1">
      <c r="A22" s="373" t="s">
        <v>236</v>
      </c>
      <c r="B22" s="374">
        <v>30</v>
      </c>
      <c r="C22" s="232">
        <v>4</v>
      </c>
      <c r="D22" s="232">
        <v>7</v>
      </c>
      <c r="E22" s="232">
        <v>1</v>
      </c>
      <c r="F22" s="233">
        <v>10</v>
      </c>
      <c r="G22" s="233">
        <v>20</v>
      </c>
      <c r="H22" s="375">
        <v>0</v>
      </c>
      <c r="I22" s="376">
        <f>SUM(C22:H22)</f>
        <v>42</v>
      </c>
      <c r="J22" s="232">
        <v>4</v>
      </c>
      <c r="K22" s="232">
        <v>7</v>
      </c>
      <c r="L22" s="232">
        <v>1</v>
      </c>
      <c r="M22" s="233">
        <v>10</v>
      </c>
      <c r="N22" s="399">
        <v>20</v>
      </c>
      <c r="O22" s="375">
        <v>0</v>
      </c>
      <c r="P22" s="377">
        <f>SUM(J22:O22)</f>
        <v>42</v>
      </c>
      <c r="Q22" s="378">
        <f aca="true" t="shared" si="4" ref="Q22:Q33">SUM(I22-P22)</f>
        <v>0</v>
      </c>
      <c r="R22" s="66"/>
    </row>
    <row r="23" spans="1:18" s="363" customFormat="1" ht="21.75" customHeight="1">
      <c r="A23" s="373" t="s">
        <v>237</v>
      </c>
      <c r="B23" s="374">
        <v>50</v>
      </c>
      <c r="C23" s="232">
        <v>24</v>
      </c>
      <c r="D23" s="232">
        <v>19</v>
      </c>
      <c r="E23" s="232">
        <v>6</v>
      </c>
      <c r="F23" s="233">
        <v>4</v>
      </c>
      <c r="G23" s="233">
        <v>3</v>
      </c>
      <c r="H23" s="375">
        <v>0</v>
      </c>
      <c r="I23" s="376">
        <f>SUM(C23:H23)</f>
        <v>56</v>
      </c>
      <c r="J23" s="232">
        <v>22</v>
      </c>
      <c r="K23" s="232">
        <v>19</v>
      </c>
      <c r="L23" s="232">
        <v>6</v>
      </c>
      <c r="M23" s="233">
        <v>4</v>
      </c>
      <c r="N23" s="399">
        <v>3</v>
      </c>
      <c r="O23" s="375">
        <v>0</v>
      </c>
      <c r="P23" s="377">
        <f>SUM(J23:O23)</f>
        <v>54</v>
      </c>
      <c r="Q23" s="378">
        <f t="shared" si="4"/>
        <v>2</v>
      </c>
      <c r="R23" s="66"/>
    </row>
    <row r="24" spans="1:18" s="363" customFormat="1" ht="21.75" customHeight="1">
      <c r="A24" s="379" t="s">
        <v>238</v>
      </c>
      <c r="B24" s="380">
        <v>50</v>
      </c>
      <c r="C24" s="381">
        <v>18</v>
      </c>
      <c r="D24" s="381">
        <v>5</v>
      </c>
      <c r="E24" s="381">
        <v>3</v>
      </c>
      <c r="F24" s="382">
        <v>14</v>
      </c>
      <c r="G24" s="382">
        <v>0</v>
      </c>
      <c r="H24" s="375">
        <v>0</v>
      </c>
      <c r="I24" s="376">
        <f aca="true" t="shared" si="5" ref="I24:I33">SUM(C24:H24)</f>
        <v>40</v>
      </c>
      <c r="J24" s="381">
        <v>18</v>
      </c>
      <c r="K24" s="381">
        <v>5</v>
      </c>
      <c r="L24" s="381">
        <v>3</v>
      </c>
      <c r="M24" s="382">
        <v>14</v>
      </c>
      <c r="N24" s="400">
        <v>0</v>
      </c>
      <c r="O24" s="375">
        <v>0</v>
      </c>
      <c r="P24" s="377">
        <f aca="true" t="shared" si="6" ref="P24:P33">SUM(J24:O24)</f>
        <v>40</v>
      </c>
      <c r="Q24" s="385">
        <f t="shared" si="4"/>
        <v>0</v>
      </c>
      <c r="R24" s="66"/>
    </row>
    <row r="25" spans="1:18" s="363" customFormat="1" ht="21.75" customHeight="1">
      <c r="A25" s="379" t="s">
        <v>239</v>
      </c>
      <c r="B25" s="380">
        <v>50</v>
      </c>
      <c r="C25" s="381">
        <v>28</v>
      </c>
      <c r="D25" s="381">
        <v>9</v>
      </c>
      <c r="E25" s="381">
        <v>0</v>
      </c>
      <c r="F25" s="382">
        <v>10</v>
      </c>
      <c r="G25" s="382">
        <v>0</v>
      </c>
      <c r="H25" s="375">
        <v>0</v>
      </c>
      <c r="I25" s="376">
        <f t="shared" si="5"/>
        <v>47</v>
      </c>
      <c r="J25" s="381">
        <v>27</v>
      </c>
      <c r="K25" s="381">
        <v>9</v>
      </c>
      <c r="L25" s="381">
        <v>0</v>
      </c>
      <c r="M25" s="382">
        <v>10</v>
      </c>
      <c r="N25" s="400">
        <v>0</v>
      </c>
      <c r="O25" s="375">
        <v>0</v>
      </c>
      <c r="P25" s="377">
        <f t="shared" si="6"/>
        <v>46</v>
      </c>
      <c r="Q25" s="385">
        <f t="shared" si="4"/>
        <v>1</v>
      </c>
      <c r="R25" s="66"/>
    </row>
    <row r="26" spans="1:18" s="363" customFormat="1" ht="21.75" customHeight="1">
      <c r="A26" s="379" t="s">
        <v>240</v>
      </c>
      <c r="B26" s="380">
        <v>60</v>
      </c>
      <c r="C26" s="381">
        <v>15</v>
      </c>
      <c r="D26" s="381">
        <v>21</v>
      </c>
      <c r="E26" s="381">
        <v>8</v>
      </c>
      <c r="F26" s="382">
        <v>7</v>
      </c>
      <c r="G26" s="382">
        <v>8</v>
      </c>
      <c r="H26" s="375">
        <v>0</v>
      </c>
      <c r="I26" s="376">
        <f t="shared" si="5"/>
        <v>59</v>
      </c>
      <c r="J26" s="381">
        <v>13</v>
      </c>
      <c r="K26" s="381">
        <v>21</v>
      </c>
      <c r="L26" s="381">
        <v>8</v>
      </c>
      <c r="M26" s="382">
        <v>7</v>
      </c>
      <c r="N26" s="400">
        <v>8</v>
      </c>
      <c r="O26" s="375">
        <v>0</v>
      </c>
      <c r="P26" s="377">
        <f t="shared" si="6"/>
        <v>57</v>
      </c>
      <c r="Q26" s="385">
        <f t="shared" si="4"/>
        <v>2</v>
      </c>
      <c r="R26" s="66"/>
    </row>
    <row r="27" spans="1:18" s="363" customFormat="1" ht="21.75" customHeight="1">
      <c r="A27" s="379" t="s">
        <v>241</v>
      </c>
      <c r="B27" s="380">
        <v>50</v>
      </c>
      <c r="C27" s="381">
        <v>19</v>
      </c>
      <c r="D27" s="381">
        <v>2</v>
      </c>
      <c r="E27" s="381">
        <v>1</v>
      </c>
      <c r="F27" s="382">
        <v>21</v>
      </c>
      <c r="G27" s="382">
        <v>0</v>
      </c>
      <c r="H27" s="375">
        <v>0</v>
      </c>
      <c r="I27" s="376">
        <f t="shared" si="5"/>
        <v>43</v>
      </c>
      <c r="J27" s="381">
        <v>18</v>
      </c>
      <c r="K27" s="381">
        <v>2</v>
      </c>
      <c r="L27" s="381">
        <v>1</v>
      </c>
      <c r="M27" s="382">
        <v>21</v>
      </c>
      <c r="N27" s="400">
        <v>0</v>
      </c>
      <c r="O27" s="375">
        <v>0</v>
      </c>
      <c r="P27" s="377">
        <f t="shared" si="6"/>
        <v>42</v>
      </c>
      <c r="Q27" s="385">
        <f t="shared" si="4"/>
        <v>1</v>
      </c>
      <c r="R27" s="66"/>
    </row>
    <row r="28" spans="1:18" s="363" customFormat="1" ht="21.75" customHeight="1">
      <c r="A28" s="379" t="s">
        <v>242</v>
      </c>
      <c r="B28" s="380">
        <v>30</v>
      </c>
      <c r="C28" s="381">
        <v>7</v>
      </c>
      <c r="D28" s="381">
        <v>13</v>
      </c>
      <c r="E28" s="381">
        <v>5</v>
      </c>
      <c r="F28" s="382">
        <v>3</v>
      </c>
      <c r="G28" s="382">
        <v>1</v>
      </c>
      <c r="H28" s="375">
        <v>0</v>
      </c>
      <c r="I28" s="376">
        <f t="shared" si="5"/>
        <v>29</v>
      </c>
      <c r="J28" s="381">
        <v>7</v>
      </c>
      <c r="K28" s="381">
        <v>13</v>
      </c>
      <c r="L28" s="381">
        <v>5</v>
      </c>
      <c r="M28" s="382">
        <v>2</v>
      </c>
      <c r="N28" s="400">
        <v>1</v>
      </c>
      <c r="O28" s="375">
        <v>0</v>
      </c>
      <c r="P28" s="377">
        <f t="shared" si="6"/>
        <v>28</v>
      </c>
      <c r="Q28" s="385">
        <f t="shared" si="4"/>
        <v>1</v>
      </c>
      <c r="R28" s="66"/>
    </row>
    <row r="29" spans="1:18" s="363" customFormat="1" ht="21.75" customHeight="1">
      <c r="A29" s="379" t="s">
        <v>243</v>
      </c>
      <c r="B29" s="380">
        <v>50</v>
      </c>
      <c r="C29" s="381">
        <v>4</v>
      </c>
      <c r="D29" s="381">
        <v>28</v>
      </c>
      <c r="E29" s="381">
        <v>3</v>
      </c>
      <c r="F29" s="382">
        <v>11</v>
      </c>
      <c r="G29" s="382">
        <v>2</v>
      </c>
      <c r="H29" s="375">
        <v>0</v>
      </c>
      <c r="I29" s="376">
        <f t="shared" si="5"/>
        <v>48</v>
      </c>
      <c r="J29" s="381">
        <v>4</v>
      </c>
      <c r="K29" s="381">
        <v>28</v>
      </c>
      <c r="L29" s="381">
        <v>3</v>
      </c>
      <c r="M29" s="382">
        <v>11</v>
      </c>
      <c r="N29" s="400">
        <v>2</v>
      </c>
      <c r="O29" s="375">
        <v>0</v>
      </c>
      <c r="P29" s="377">
        <f t="shared" si="6"/>
        <v>48</v>
      </c>
      <c r="Q29" s="385">
        <f t="shared" si="4"/>
        <v>0</v>
      </c>
      <c r="R29" s="66"/>
    </row>
    <row r="30" spans="1:18" s="363" customFormat="1" ht="21.75" customHeight="1">
      <c r="A30" s="386" t="s">
        <v>245</v>
      </c>
      <c r="B30" s="380">
        <v>30</v>
      </c>
      <c r="C30" s="381">
        <v>14</v>
      </c>
      <c r="D30" s="381">
        <v>10</v>
      </c>
      <c r="E30" s="381">
        <v>0</v>
      </c>
      <c r="F30" s="382">
        <v>6</v>
      </c>
      <c r="G30" s="382">
        <v>0</v>
      </c>
      <c r="H30" s="375">
        <v>0</v>
      </c>
      <c r="I30" s="376">
        <f t="shared" si="5"/>
        <v>30</v>
      </c>
      <c r="J30" s="381">
        <v>14</v>
      </c>
      <c r="K30" s="381">
        <v>10</v>
      </c>
      <c r="L30" s="381">
        <v>0</v>
      </c>
      <c r="M30" s="382">
        <v>6</v>
      </c>
      <c r="N30" s="400">
        <v>0</v>
      </c>
      <c r="O30" s="375">
        <v>0</v>
      </c>
      <c r="P30" s="377">
        <f t="shared" si="6"/>
        <v>30</v>
      </c>
      <c r="Q30" s="385">
        <f t="shared" si="4"/>
        <v>0</v>
      </c>
      <c r="R30" s="66"/>
    </row>
    <row r="31" spans="1:18" s="363" customFormat="1" ht="21.75" customHeight="1">
      <c r="A31" s="386" t="s">
        <v>244</v>
      </c>
      <c r="B31" s="380">
        <v>30</v>
      </c>
      <c r="C31" s="381">
        <v>5</v>
      </c>
      <c r="D31" s="381">
        <v>10</v>
      </c>
      <c r="E31" s="381">
        <v>4</v>
      </c>
      <c r="F31" s="382">
        <v>8</v>
      </c>
      <c r="G31" s="382">
        <v>7</v>
      </c>
      <c r="H31" s="375">
        <v>0</v>
      </c>
      <c r="I31" s="376">
        <f t="shared" si="5"/>
        <v>34</v>
      </c>
      <c r="J31" s="381">
        <v>5</v>
      </c>
      <c r="K31" s="381">
        <v>10</v>
      </c>
      <c r="L31" s="381">
        <v>4</v>
      </c>
      <c r="M31" s="382">
        <v>8</v>
      </c>
      <c r="N31" s="400">
        <v>7</v>
      </c>
      <c r="O31" s="375">
        <v>0</v>
      </c>
      <c r="P31" s="377">
        <f t="shared" si="6"/>
        <v>34</v>
      </c>
      <c r="Q31" s="385">
        <f t="shared" si="4"/>
        <v>0</v>
      </c>
      <c r="R31" s="66"/>
    </row>
    <row r="32" spans="1:18" s="363" customFormat="1" ht="21.75" customHeight="1">
      <c r="A32" s="386" t="s">
        <v>359</v>
      </c>
      <c r="B32" s="380">
        <v>60</v>
      </c>
      <c r="C32" s="381">
        <v>6</v>
      </c>
      <c r="D32" s="381">
        <v>18</v>
      </c>
      <c r="E32" s="381">
        <v>25</v>
      </c>
      <c r="F32" s="382">
        <v>6</v>
      </c>
      <c r="G32" s="382">
        <v>39</v>
      </c>
      <c r="H32" s="375">
        <v>0</v>
      </c>
      <c r="I32" s="376">
        <f t="shared" si="5"/>
        <v>94</v>
      </c>
      <c r="J32" s="381">
        <v>5</v>
      </c>
      <c r="K32" s="381">
        <v>18</v>
      </c>
      <c r="L32" s="381">
        <v>24</v>
      </c>
      <c r="M32" s="382">
        <v>6</v>
      </c>
      <c r="N32" s="400">
        <v>37</v>
      </c>
      <c r="O32" s="375">
        <v>0</v>
      </c>
      <c r="P32" s="377">
        <f t="shared" si="6"/>
        <v>90</v>
      </c>
      <c r="Q32" s="385">
        <f t="shared" si="4"/>
        <v>4</v>
      </c>
      <c r="R32" s="66"/>
    </row>
    <row r="33" spans="1:18" s="363" customFormat="1" ht="21.75" customHeight="1">
      <c r="A33" s="386" t="s">
        <v>358</v>
      </c>
      <c r="B33" s="387">
        <v>60</v>
      </c>
      <c r="C33" s="388">
        <v>23</v>
      </c>
      <c r="D33" s="388">
        <v>24</v>
      </c>
      <c r="E33" s="388">
        <v>12</v>
      </c>
      <c r="F33" s="389">
        <v>6</v>
      </c>
      <c r="G33" s="389">
        <v>24</v>
      </c>
      <c r="H33" s="229">
        <v>0</v>
      </c>
      <c r="I33" s="376">
        <f t="shared" si="5"/>
        <v>89</v>
      </c>
      <c r="J33" s="388">
        <v>23</v>
      </c>
      <c r="K33" s="388">
        <v>24</v>
      </c>
      <c r="L33" s="388">
        <v>12</v>
      </c>
      <c r="M33" s="389">
        <v>6</v>
      </c>
      <c r="N33" s="401">
        <v>23</v>
      </c>
      <c r="O33" s="229">
        <v>0</v>
      </c>
      <c r="P33" s="377">
        <f t="shared" si="6"/>
        <v>88</v>
      </c>
      <c r="Q33" s="385">
        <f t="shared" si="4"/>
        <v>1</v>
      </c>
      <c r="R33" s="66"/>
    </row>
    <row r="34" spans="1:18" s="363" customFormat="1" ht="21.75" customHeight="1" thickBot="1">
      <c r="A34" s="391" t="s">
        <v>6</v>
      </c>
      <c r="B34" s="295">
        <f aca="true" t="shared" si="7" ref="B34:Q34">SUM(B22:B33)</f>
        <v>550</v>
      </c>
      <c r="C34" s="392">
        <f t="shared" si="7"/>
        <v>167</v>
      </c>
      <c r="D34" s="392">
        <f t="shared" si="7"/>
        <v>166</v>
      </c>
      <c r="E34" s="392">
        <f t="shared" si="7"/>
        <v>68</v>
      </c>
      <c r="F34" s="330">
        <f t="shared" si="7"/>
        <v>106</v>
      </c>
      <c r="G34" s="330">
        <f t="shared" si="7"/>
        <v>104</v>
      </c>
      <c r="H34" s="330">
        <f t="shared" si="7"/>
        <v>0</v>
      </c>
      <c r="I34" s="393">
        <f t="shared" si="7"/>
        <v>611</v>
      </c>
      <c r="J34" s="392">
        <f t="shared" si="7"/>
        <v>160</v>
      </c>
      <c r="K34" s="392">
        <f>SUM(K22:K33)</f>
        <v>166</v>
      </c>
      <c r="L34" s="392">
        <f>SUM(L22:L33)</f>
        <v>67</v>
      </c>
      <c r="M34" s="330">
        <f t="shared" si="7"/>
        <v>105</v>
      </c>
      <c r="N34" s="332">
        <f t="shared" si="7"/>
        <v>101</v>
      </c>
      <c r="O34" s="332">
        <f t="shared" si="7"/>
        <v>0</v>
      </c>
      <c r="P34" s="394">
        <f t="shared" si="7"/>
        <v>599</v>
      </c>
      <c r="Q34" s="395">
        <f t="shared" si="7"/>
        <v>12</v>
      </c>
      <c r="R34" s="66"/>
    </row>
    <row r="35" spans="1:17" ht="26.25" customHeight="1" thickTop="1">
      <c r="A35" s="694" t="s">
        <v>360</v>
      </c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</row>
    <row r="36" spans="1:17" ht="21.75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</row>
    <row r="37" spans="1:18" s="363" customFormat="1" ht="26.25" customHeight="1">
      <c r="A37" s="681" t="s">
        <v>75</v>
      </c>
      <c r="B37" s="696" t="s">
        <v>60</v>
      </c>
      <c r="C37" s="675" t="s">
        <v>158</v>
      </c>
      <c r="D37" s="675"/>
      <c r="E37" s="675"/>
      <c r="F37" s="675"/>
      <c r="G37" s="675"/>
      <c r="H37" s="675"/>
      <c r="I37" s="676"/>
      <c r="J37" s="675" t="s">
        <v>61</v>
      </c>
      <c r="K37" s="675"/>
      <c r="L37" s="675"/>
      <c r="M37" s="675"/>
      <c r="N37" s="675"/>
      <c r="O37" s="675"/>
      <c r="P37" s="698"/>
      <c r="Q37" s="699" t="s">
        <v>398</v>
      </c>
      <c r="R37" s="66"/>
    </row>
    <row r="38" spans="1:18" s="363" customFormat="1" ht="52.5" customHeight="1">
      <c r="A38" s="682"/>
      <c r="B38" s="697"/>
      <c r="C38" s="360" t="s">
        <v>361</v>
      </c>
      <c r="D38" s="361" t="s">
        <v>362</v>
      </c>
      <c r="E38" s="362" t="s">
        <v>363</v>
      </c>
      <c r="F38" s="361" t="s">
        <v>364</v>
      </c>
      <c r="G38" s="361" t="s">
        <v>365</v>
      </c>
      <c r="H38" s="480" t="s">
        <v>372</v>
      </c>
      <c r="I38" s="481" t="s">
        <v>6</v>
      </c>
      <c r="J38" s="360" t="s">
        <v>361</v>
      </c>
      <c r="K38" s="361" t="s">
        <v>362</v>
      </c>
      <c r="L38" s="362" t="s">
        <v>363</v>
      </c>
      <c r="M38" s="361" t="s">
        <v>364</v>
      </c>
      <c r="N38" s="361" t="s">
        <v>365</v>
      </c>
      <c r="O38" s="480" t="s">
        <v>372</v>
      </c>
      <c r="P38" s="482" t="s">
        <v>6</v>
      </c>
      <c r="Q38" s="700"/>
      <c r="R38" s="66"/>
    </row>
    <row r="39" spans="1:18" s="363" customFormat="1" ht="21.75" customHeight="1">
      <c r="A39" s="364" t="s">
        <v>67</v>
      </c>
      <c r="B39" s="73"/>
      <c r="C39" s="365"/>
      <c r="D39" s="365"/>
      <c r="E39" s="365"/>
      <c r="F39" s="366"/>
      <c r="G39" s="366"/>
      <c r="H39" s="367"/>
      <c r="I39" s="368"/>
      <c r="J39" s="365"/>
      <c r="K39" s="365"/>
      <c r="L39" s="365"/>
      <c r="M39" s="366"/>
      <c r="N39" s="369"/>
      <c r="O39" s="367"/>
      <c r="P39" s="370"/>
      <c r="Q39" s="371"/>
      <c r="R39" s="66"/>
    </row>
    <row r="40" spans="1:18" s="363" customFormat="1" ht="21.75" customHeight="1">
      <c r="A40" s="396" t="s">
        <v>66</v>
      </c>
      <c r="B40" s="73"/>
      <c r="C40" s="365"/>
      <c r="D40" s="365"/>
      <c r="E40" s="365"/>
      <c r="F40" s="366"/>
      <c r="G40" s="366"/>
      <c r="H40" s="367"/>
      <c r="I40" s="368"/>
      <c r="J40" s="365"/>
      <c r="K40" s="365"/>
      <c r="L40" s="365"/>
      <c r="M40" s="366"/>
      <c r="N40" s="398"/>
      <c r="O40" s="367"/>
      <c r="P40" s="370"/>
      <c r="Q40" s="483"/>
      <c r="R40" s="66"/>
    </row>
    <row r="41" spans="1:18" s="363" customFormat="1" ht="21.75" customHeight="1">
      <c r="A41" s="373" t="s">
        <v>246</v>
      </c>
      <c r="B41" s="374">
        <v>300</v>
      </c>
      <c r="C41" s="232">
        <v>127</v>
      </c>
      <c r="D41" s="232">
        <v>165</v>
      </c>
      <c r="E41" s="232">
        <v>194</v>
      </c>
      <c r="F41" s="233">
        <v>52</v>
      </c>
      <c r="G41" s="233">
        <v>13</v>
      </c>
      <c r="H41" s="375">
        <v>0</v>
      </c>
      <c r="I41" s="376">
        <f>SUM(C41:H41)</f>
        <v>551</v>
      </c>
      <c r="J41" s="232">
        <v>119</v>
      </c>
      <c r="K41" s="232">
        <v>164</v>
      </c>
      <c r="L41" s="232">
        <v>192</v>
      </c>
      <c r="M41" s="233">
        <v>51</v>
      </c>
      <c r="N41" s="399">
        <v>13</v>
      </c>
      <c r="O41" s="375">
        <v>0</v>
      </c>
      <c r="P41" s="377">
        <f>SUM(J41:O41)</f>
        <v>539</v>
      </c>
      <c r="Q41" s="378">
        <f>SUM(I41-P41)</f>
        <v>12</v>
      </c>
      <c r="R41" s="66"/>
    </row>
    <row r="42" spans="1:18" s="363" customFormat="1" ht="21.75" customHeight="1" thickBot="1">
      <c r="A42" s="391" t="s">
        <v>6</v>
      </c>
      <c r="B42" s="295">
        <f aca="true" t="shared" si="8" ref="B42:Q42">SUM(B41:B41)</f>
        <v>300</v>
      </c>
      <c r="C42" s="392">
        <f t="shared" si="8"/>
        <v>127</v>
      </c>
      <c r="D42" s="392">
        <f>SUM(D41:D41)</f>
        <v>165</v>
      </c>
      <c r="E42" s="392">
        <f>SUM(E41:E41)</f>
        <v>194</v>
      </c>
      <c r="F42" s="330">
        <f t="shared" si="8"/>
        <v>52</v>
      </c>
      <c r="G42" s="330">
        <f t="shared" si="8"/>
        <v>13</v>
      </c>
      <c r="H42" s="330">
        <f t="shared" si="8"/>
        <v>0</v>
      </c>
      <c r="I42" s="393">
        <f t="shared" si="8"/>
        <v>551</v>
      </c>
      <c r="J42" s="392">
        <f t="shared" si="8"/>
        <v>119</v>
      </c>
      <c r="K42" s="392">
        <f>SUM(K41:K41)</f>
        <v>164</v>
      </c>
      <c r="L42" s="392">
        <f>SUM(L41:L41)</f>
        <v>192</v>
      </c>
      <c r="M42" s="330">
        <f t="shared" si="8"/>
        <v>51</v>
      </c>
      <c r="N42" s="332">
        <f t="shared" si="8"/>
        <v>13</v>
      </c>
      <c r="O42" s="332">
        <f t="shared" si="8"/>
        <v>0</v>
      </c>
      <c r="P42" s="394">
        <f t="shared" si="8"/>
        <v>539</v>
      </c>
      <c r="Q42" s="395">
        <f t="shared" si="8"/>
        <v>12</v>
      </c>
      <c r="R42" s="66"/>
    </row>
    <row r="43" spans="1:18" s="363" customFormat="1" ht="21.75" customHeight="1" thickTop="1">
      <c r="A43" s="396" t="s">
        <v>68</v>
      </c>
      <c r="B43" s="408"/>
      <c r="C43" s="404"/>
      <c r="D43" s="405"/>
      <c r="E43" s="406"/>
      <c r="F43" s="405"/>
      <c r="G43" s="405"/>
      <c r="H43" s="406"/>
      <c r="I43" s="409"/>
      <c r="J43" s="407"/>
      <c r="K43" s="405"/>
      <c r="L43" s="406"/>
      <c r="M43" s="405"/>
      <c r="N43" s="405"/>
      <c r="O43" s="406"/>
      <c r="P43" s="410"/>
      <c r="Q43" s="411"/>
      <c r="R43" s="66"/>
    </row>
    <row r="44" spans="1:18" s="363" customFormat="1" ht="21.75" customHeight="1">
      <c r="A44" s="373" t="s">
        <v>248</v>
      </c>
      <c r="B44" s="412">
        <v>30</v>
      </c>
      <c r="C44" s="235">
        <v>2</v>
      </c>
      <c r="D44" s="233">
        <v>1</v>
      </c>
      <c r="E44" s="375">
        <v>3</v>
      </c>
      <c r="F44" s="233">
        <v>0</v>
      </c>
      <c r="G44" s="233">
        <v>0</v>
      </c>
      <c r="H44" s="375">
        <v>0</v>
      </c>
      <c r="I44" s="376">
        <f aca="true" t="shared" si="9" ref="I44:I49">SUM(C44:G44)</f>
        <v>6</v>
      </c>
      <c r="J44" s="413">
        <v>1</v>
      </c>
      <c r="K44" s="233">
        <v>1</v>
      </c>
      <c r="L44" s="375">
        <v>2</v>
      </c>
      <c r="M44" s="233">
        <v>0</v>
      </c>
      <c r="N44" s="233">
        <v>0</v>
      </c>
      <c r="O44" s="375">
        <v>0</v>
      </c>
      <c r="P44" s="414">
        <f>SUM(J44:O44)</f>
        <v>4</v>
      </c>
      <c r="Q44" s="378">
        <f>SUM(I44-P44)</f>
        <v>2</v>
      </c>
      <c r="R44" s="66"/>
    </row>
    <row r="45" spans="1:18" s="363" customFormat="1" ht="21.75" customHeight="1">
      <c r="A45" s="379" t="s">
        <v>247</v>
      </c>
      <c r="B45" s="415">
        <v>45</v>
      </c>
      <c r="C45" s="237">
        <v>23</v>
      </c>
      <c r="D45" s="382">
        <v>6</v>
      </c>
      <c r="E45" s="383">
        <v>0</v>
      </c>
      <c r="F45" s="382">
        <v>0</v>
      </c>
      <c r="G45" s="382">
        <v>7</v>
      </c>
      <c r="H45" s="383">
        <v>0</v>
      </c>
      <c r="I45" s="416">
        <f t="shared" si="9"/>
        <v>36</v>
      </c>
      <c r="J45" s="417">
        <v>21</v>
      </c>
      <c r="K45" s="382">
        <v>6</v>
      </c>
      <c r="L45" s="383">
        <v>0</v>
      </c>
      <c r="M45" s="382">
        <v>0</v>
      </c>
      <c r="N45" s="382">
        <v>7</v>
      </c>
      <c r="O45" s="375">
        <v>0</v>
      </c>
      <c r="P45" s="414">
        <f>SUM(J45:O45)</f>
        <v>34</v>
      </c>
      <c r="Q45" s="385">
        <f>SUM(I45-P45)</f>
        <v>2</v>
      </c>
      <c r="R45" s="66"/>
    </row>
    <row r="46" spans="1:18" s="363" customFormat="1" ht="21.75" customHeight="1">
      <c r="A46" s="379" t="s">
        <v>249</v>
      </c>
      <c r="B46" s="415">
        <v>30</v>
      </c>
      <c r="C46" s="237">
        <v>17</v>
      </c>
      <c r="D46" s="382">
        <v>6</v>
      </c>
      <c r="E46" s="383">
        <v>0</v>
      </c>
      <c r="F46" s="382">
        <v>0</v>
      </c>
      <c r="G46" s="382">
        <v>4</v>
      </c>
      <c r="H46" s="383">
        <v>0</v>
      </c>
      <c r="I46" s="416">
        <f t="shared" si="9"/>
        <v>27</v>
      </c>
      <c r="J46" s="417">
        <v>17</v>
      </c>
      <c r="K46" s="382">
        <v>6</v>
      </c>
      <c r="L46" s="383">
        <v>4</v>
      </c>
      <c r="M46" s="382">
        <v>0</v>
      </c>
      <c r="N46" s="382">
        <v>0</v>
      </c>
      <c r="O46" s="375">
        <v>0</v>
      </c>
      <c r="P46" s="414">
        <f>SUM(J46:O46)</f>
        <v>27</v>
      </c>
      <c r="Q46" s="385">
        <f>SUM(I46-P46)</f>
        <v>0</v>
      </c>
      <c r="R46" s="66"/>
    </row>
    <row r="47" spans="1:18" s="363" customFormat="1" ht="21.75" customHeight="1">
      <c r="A47" s="379" t="s">
        <v>251</v>
      </c>
      <c r="B47" s="415">
        <v>40</v>
      </c>
      <c r="C47" s="237">
        <v>23</v>
      </c>
      <c r="D47" s="382">
        <v>10</v>
      </c>
      <c r="E47" s="383">
        <v>6</v>
      </c>
      <c r="F47" s="382">
        <v>0</v>
      </c>
      <c r="G47" s="382">
        <v>2</v>
      </c>
      <c r="H47" s="383">
        <v>0</v>
      </c>
      <c r="I47" s="416">
        <f t="shared" si="9"/>
        <v>41</v>
      </c>
      <c r="J47" s="417">
        <v>22</v>
      </c>
      <c r="K47" s="382">
        <v>9</v>
      </c>
      <c r="L47" s="383">
        <v>6</v>
      </c>
      <c r="M47" s="382">
        <v>0</v>
      </c>
      <c r="N47" s="382">
        <v>2</v>
      </c>
      <c r="O47" s="375">
        <v>0</v>
      </c>
      <c r="P47" s="414">
        <f>SUM(J47:O47)</f>
        <v>39</v>
      </c>
      <c r="Q47" s="385">
        <f>SUM(I47-P47)</f>
        <v>2</v>
      </c>
      <c r="R47" s="66"/>
    </row>
    <row r="48" spans="1:18" s="363" customFormat="1" ht="21.75" customHeight="1">
      <c r="A48" s="418" t="s">
        <v>250</v>
      </c>
      <c r="B48" s="419">
        <v>45</v>
      </c>
      <c r="C48" s="230">
        <v>23</v>
      </c>
      <c r="D48" s="228">
        <v>20</v>
      </c>
      <c r="E48" s="229">
        <v>0</v>
      </c>
      <c r="F48" s="228">
        <v>4</v>
      </c>
      <c r="G48" s="228">
        <v>7</v>
      </c>
      <c r="H48" s="229">
        <v>0</v>
      </c>
      <c r="I48" s="420">
        <f t="shared" si="9"/>
        <v>54</v>
      </c>
      <c r="J48" s="421">
        <v>23</v>
      </c>
      <c r="K48" s="227">
        <v>20</v>
      </c>
      <c r="L48" s="227">
        <v>0</v>
      </c>
      <c r="M48" s="228">
        <v>4</v>
      </c>
      <c r="N48" s="276">
        <v>7</v>
      </c>
      <c r="O48" s="229">
        <v>0</v>
      </c>
      <c r="P48" s="414">
        <f>SUM(J48:O48)</f>
        <v>54</v>
      </c>
      <c r="Q48" s="385">
        <f>SUM(I48-P48)</f>
        <v>0</v>
      </c>
      <c r="R48" s="66"/>
    </row>
    <row r="49" spans="1:18" s="363" customFormat="1" ht="21.75" customHeight="1" thickBot="1">
      <c r="A49" s="391" t="s">
        <v>6</v>
      </c>
      <c r="B49" s="422">
        <f aca="true" t="shared" si="10" ref="B49:H49">SUM(B44:B48)</f>
        <v>190</v>
      </c>
      <c r="C49" s="293">
        <f t="shared" si="10"/>
        <v>88</v>
      </c>
      <c r="D49" s="330">
        <f t="shared" si="10"/>
        <v>43</v>
      </c>
      <c r="E49" s="392">
        <f t="shared" si="10"/>
        <v>9</v>
      </c>
      <c r="F49" s="330">
        <f t="shared" si="10"/>
        <v>4</v>
      </c>
      <c r="G49" s="330">
        <f t="shared" si="10"/>
        <v>20</v>
      </c>
      <c r="H49" s="330">
        <f t="shared" si="10"/>
        <v>0</v>
      </c>
      <c r="I49" s="393">
        <f t="shared" si="9"/>
        <v>164</v>
      </c>
      <c r="J49" s="392">
        <f aca="true" t="shared" si="11" ref="J49:Q49">SUM(J44:J48)</f>
        <v>84</v>
      </c>
      <c r="K49" s="392">
        <f t="shared" si="11"/>
        <v>42</v>
      </c>
      <c r="L49" s="392">
        <f t="shared" si="11"/>
        <v>12</v>
      </c>
      <c r="M49" s="392">
        <f t="shared" si="11"/>
        <v>4</v>
      </c>
      <c r="N49" s="392">
        <f t="shared" si="11"/>
        <v>16</v>
      </c>
      <c r="O49" s="392">
        <f t="shared" si="11"/>
        <v>0</v>
      </c>
      <c r="P49" s="293">
        <f t="shared" si="11"/>
        <v>158</v>
      </c>
      <c r="Q49" s="395">
        <f t="shared" si="11"/>
        <v>6</v>
      </c>
      <c r="R49" s="66"/>
    </row>
    <row r="50" spans="1:18" s="363" customFormat="1" ht="21.75" customHeight="1" thickTop="1">
      <c r="A50" s="402" t="s">
        <v>69</v>
      </c>
      <c r="B50" s="423"/>
      <c r="C50" s="424"/>
      <c r="D50" s="424"/>
      <c r="E50" s="424"/>
      <c r="F50" s="425"/>
      <c r="G50" s="425"/>
      <c r="H50" s="426"/>
      <c r="I50" s="427"/>
      <c r="J50" s="424"/>
      <c r="K50" s="424"/>
      <c r="L50" s="424"/>
      <c r="M50" s="425"/>
      <c r="N50" s="425"/>
      <c r="O50" s="426"/>
      <c r="P50" s="428"/>
      <c r="Q50" s="403"/>
      <c r="R50" s="66"/>
    </row>
    <row r="51" spans="1:18" s="363" customFormat="1" ht="21.75" customHeight="1">
      <c r="A51" s="373" t="s">
        <v>252</v>
      </c>
      <c r="B51" s="412">
        <v>100</v>
      </c>
      <c r="C51" s="232">
        <v>21</v>
      </c>
      <c r="D51" s="232">
        <v>51</v>
      </c>
      <c r="E51" s="232">
        <v>45</v>
      </c>
      <c r="F51" s="233">
        <v>9</v>
      </c>
      <c r="G51" s="233">
        <v>0</v>
      </c>
      <c r="H51" s="375">
        <v>0</v>
      </c>
      <c r="I51" s="376">
        <f>SUM(C51:G51)</f>
        <v>126</v>
      </c>
      <c r="J51" s="232">
        <v>21</v>
      </c>
      <c r="K51" s="232">
        <v>51</v>
      </c>
      <c r="L51" s="232">
        <v>45</v>
      </c>
      <c r="M51" s="233">
        <v>9</v>
      </c>
      <c r="N51" s="233">
        <v>0</v>
      </c>
      <c r="O51" s="375">
        <v>0</v>
      </c>
      <c r="P51" s="377">
        <f>SUM(J51:O51)</f>
        <v>126</v>
      </c>
      <c r="Q51" s="378">
        <f>SUM(I51-P51)</f>
        <v>0</v>
      </c>
      <c r="R51" s="66"/>
    </row>
    <row r="52" spans="1:18" s="363" customFormat="1" ht="21.75" customHeight="1">
      <c r="A52" s="379" t="s">
        <v>253</v>
      </c>
      <c r="B52" s="415">
        <v>120</v>
      </c>
      <c r="C52" s="381">
        <v>8</v>
      </c>
      <c r="D52" s="381">
        <v>54</v>
      </c>
      <c r="E52" s="381">
        <v>27</v>
      </c>
      <c r="F52" s="382">
        <v>17</v>
      </c>
      <c r="G52" s="382">
        <v>16</v>
      </c>
      <c r="H52" s="375">
        <v>0</v>
      </c>
      <c r="I52" s="376">
        <f>SUM(C52:G52)</f>
        <v>122</v>
      </c>
      <c r="J52" s="381">
        <v>8</v>
      </c>
      <c r="K52" s="381">
        <v>52</v>
      </c>
      <c r="L52" s="381">
        <v>27</v>
      </c>
      <c r="M52" s="382">
        <v>17</v>
      </c>
      <c r="N52" s="382">
        <v>16</v>
      </c>
      <c r="O52" s="375">
        <v>0</v>
      </c>
      <c r="P52" s="377">
        <f>SUM(J52:O52)</f>
        <v>120</v>
      </c>
      <c r="Q52" s="385">
        <f>SUM(I52-P52)</f>
        <v>2</v>
      </c>
      <c r="R52" s="66"/>
    </row>
    <row r="53" spans="1:18" s="363" customFormat="1" ht="21.75" customHeight="1">
      <c r="A53" s="379" t="s">
        <v>254</v>
      </c>
      <c r="B53" s="415">
        <v>60</v>
      </c>
      <c r="C53" s="381">
        <v>14</v>
      </c>
      <c r="D53" s="381">
        <v>17</v>
      </c>
      <c r="E53" s="381">
        <v>58</v>
      </c>
      <c r="F53" s="382">
        <v>5</v>
      </c>
      <c r="G53" s="382">
        <v>17</v>
      </c>
      <c r="H53" s="375">
        <v>0</v>
      </c>
      <c r="I53" s="376">
        <f>SUM(C53:G53)</f>
        <v>111</v>
      </c>
      <c r="J53" s="381">
        <v>14</v>
      </c>
      <c r="K53" s="381">
        <v>16</v>
      </c>
      <c r="L53" s="381">
        <v>58</v>
      </c>
      <c r="M53" s="382">
        <v>5</v>
      </c>
      <c r="N53" s="382">
        <v>17</v>
      </c>
      <c r="O53" s="375">
        <v>0</v>
      </c>
      <c r="P53" s="377">
        <f>SUM(J53:O53)</f>
        <v>110</v>
      </c>
      <c r="Q53" s="385">
        <f>SUM(I53-P53)</f>
        <v>1</v>
      </c>
      <c r="R53" s="66"/>
    </row>
    <row r="54" spans="1:18" s="363" customFormat="1" ht="21.75" customHeight="1">
      <c r="A54" s="379" t="s">
        <v>255</v>
      </c>
      <c r="B54" s="415">
        <v>100</v>
      </c>
      <c r="C54" s="381">
        <v>19</v>
      </c>
      <c r="D54" s="381">
        <v>40</v>
      </c>
      <c r="E54" s="381">
        <v>28</v>
      </c>
      <c r="F54" s="382">
        <v>11</v>
      </c>
      <c r="G54" s="382">
        <v>6</v>
      </c>
      <c r="H54" s="375">
        <v>0</v>
      </c>
      <c r="I54" s="376">
        <f>SUM(C54:G54)</f>
        <v>104</v>
      </c>
      <c r="J54" s="381">
        <v>19</v>
      </c>
      <c r="K54" s="381">
        <v>40</v>
      </c>
      <c r="L54" s="381">
        <v>28</v>
      </c>
      <c r="M54" s="382">
        <v>11</v>
      </c>
      <c r="N54" s="382">
        <v>6</v>
      </c>
      <c r="O54" s="375">
        <v>0</v>
      </c>
      <c r="P54" s="377">
        <f>SUM(J54:O54)</f>
        <v>104</v>
      </c>
      <c r="Q54" s="385">
        <f>SUM(I54-P54)</f>
        <v>0</v>
      </c>
      <c r="R54" s="66"/>
    </row>
    <row r="55" spans="1:18" s="363" customFormat="1" ht="21.75" customHeight="1">
      <c r="A55" s="386" t="s">
        <v>287</v>
      </c>
      <c r="B55" s="429">
        <v>120</v>
      </c>
      <c r="C55" s="388">
        <v>17</v>
      </c>
      <c r="D55" s="388">
        <v>25</v>
      </c>
      <c r="E55" s="388">
        <v>39</v>
      </c>
      <c r="F55" s="389">
        <v>15</v>
      </c>
      <c r="G55" s="389">
        <v>17</v>
      </c>
      <c r="H55" s="430">
        <v>0</v>
      </c>
      <c r="I55" s="431">
        <f>SUM(C55:G55)</f>
        <v>113</v>
      </c>
      <c r="J55" s="388">
        <v>17</v>
      </c>
      <c r="K55" s="388">
        <v>25</v>
      </c>
      <c r="L55" s="388">
        <v>39</v>
      </c>
      <c r="M55" s="389">
        <v>15</v>
      </c>
      <c r="N55" s="432">
        <v>16</v>
      </c>
      <c r="O55" s="229">
        <v>0</v>
      </c>
      <c r="P55" s="377">
        <f>SUM(J55:O55)</f>
        <v>112</v>
      </c>
      <c r="Q55" s="385">
        <f>SUM(I55-P55)</f>
        <v>1</v>
      </c>
      <c r="R55" s="66"/>
    </row>
    <row r="56" spans="1:18" s="363" customFormat="1" ht="21.75" customHeight="1" thickBot="1">
      <c r="A56" s="391" t="s">
        <v>6</v>
      </c>
      <c r="B56" s="422">
        <f aca="true" t="shared" si="12" ref="B56:Q56">SUM(B51:B55)</f>
        <v>500</v>
      </c>
      <c r="C56" s="392">
        <f t="shared" si="12"/>
        <v>79</v>
      </c>
      <c r="D56" s="392">
        <f>SUM(D51:D55)</f>
        <v>187</v>
      </c>
      <c r="E56" s="392">
        <f>SUM(E51:E55)</f>
        <v>197</v>
      </c>
      <c r="F56" s="392">
        <f>SUM(F51:F55)</f>
        <v>57</v>
      </c>
      <c r="G56" s="392">
        <f t="shared" si="12"/>
        <v>56</v>
      </c>
      <c r="H56" s="392">
        <f t="shared" si="12"/>
        <v>0</v>
      </c>
      <c r="I56" s="433">
        <f t="shared" si="12"/>
        <v>576</v>
      </c>
      <c r="J56" s="392">
        <f t="shared" si="12"/>
        <v>79</v>
      </c>
      <c r="K56" s="392">
        <f t="shared" si="12"/>
        <v>184</v>
      </c>
      <c r="L56" s="392">
        <f t="shared" si="12"/>
        <v>197</v>
      </c>
      <c r="M56" s="392">
        <f t="shared" si="12"/>
        <v>57</v>
      </c>
      <c r="N56" s="392">
        <f t="shared" si="12"/>
        <v>55</v>
      </c>
      <c r="O56" s="392">
        <f t="shared" si="12"/>
        <v>0</v>
      </c>
      <c r="P56" s="394">
        <f t="shared" si="12"/>
        <v>572</v>
      </c>
      <c r="Q56" s="395">
        <f t="shared" si="12"/>
        <v>4</v>
      </c>
      <c r="R56" s="66"/>
    </row>
    <row r="57" spans="1:18" s="363" customFormat="1" ht="21.75" customHeight="1" thickTop="1">
      <c r="A57" s="434" t="s">
        <v>332</v>
      </c>
      <c r="B57" s="429"/>
      <c r="C57" s="388"/>
      <c r="D57" s="388"/>
      <c r="E57" s="388"/>
      <c r="F57" s="389"/>
      <c r="G57" s="389"/>
      <c r="H57" s="390"/>
      <c r="I57" s="435"/>
      <c r="J57" s="388"/>
      <c r="K57" s="388"/>
      <c r="L57" s="388"/>
      <c r="M57" s="389"/>
      <c r="N57" s="425"/>
      <c r="O57" s="390"/>
      <c r="P57" s="436"/>
      <c r="Q57" s="437"/>
      <c r="R57" s="66"/>
    </row>
    <row r="58" spans="1:18" s="363" customFormat="1" ht="21.75" customHeight="1">
      <c r="A58" s="214" t="s">
        <v>333</v>
      </c>
      <c r="B58" s="438">
        <v>80</v>
      </c>
      <c r="C58" s="292">
        <v>0</v>
      </c>
      <c r="D58" s="292">
        <v>0</v>
      </c>
      <c r="E58" s="292">
        <v>0</v>
      </c>
      <c r="F58" s="276">
        <v>0</v>
      </c>
      <c r="G58" s="276">
        <v>0</v>
      </c>
      <c r="H58" s="273">
        <v>109</v>
      </c>
      <c r="I58" s="420">
        <f>SUM(C58:H58)</f>
        <v>109</v>
      </c>
      <c r="J58" s="292">
        <v>0</v>
      </c>
      <c r="K58" s="292">
        <v>0</v>
      </c>
      <c r="L58" s="292">
        <v>0</v>
      </c>
      <c r="M58" s="276">
        <v>0</v>
      </c>
      <c r="N58" s="276">
        <v>0</v>
      </c>
      <c r="O58" s="273">
        <v>106</v>
      </c>
      <c r="P58" s="490">
        <f>SUM(J58:O58)</f>
        <v>106</v>
      </c>
      <c r="Q58" s="439">
        <f>SUM(I58-P58)</f>
        <v>3</v>
      </c>
      <c r="R58" s="66"/>
    </row>
    <row r="59" spans="1:18" s="363" customFormat="1" ht="21.75" customHeight="1" thickBot="1">
      <c r="A59" s="484" t="s">
        <v>6</v>
      </c>
      <c r="B59" s="485">
        <f aca="true" t="shared" si="13" ref="B59:Q59">SUM(B58)</f>
        <v>80</v>
      </c>
      <c r="C59" s="486">
        <f t="shared" si="13"/>
        <v>0</v>
      </c>
      <c r="D59" s="486">
        <f t="shared" si="13"/>
        <v>0</v>
      </c>
      <c r="E59" s="486">
        <f t="shared" si="13"/>
        <v>0</v>
      </c>
      <c r="F59" s="487">
        <f t="shared" si="13"/>
        <v>0</v>
      </c>
      <c r="G59" s="487">
        <f t="shared" si="13"/>
        <v>0</v>
      </c>
      <c r="H59" s="487">
        <f t="shared" si="13"/>
        <v>109</v>
      </c>
      <c r="I59" s="433">
        <f t="shared" si="13"/>
        <v>109</v>
      </c>
      <c r="J59" s="486">
        <f t="shared" si="13"/>
        <v>0</v>
      </c>
      <c r="K59" s="486">
        <f t="shared" si="13"/>
        <v>0</v>
      </c>
      <c r="L59" s="486">
        <f t="shared" si="13"/>
        <v>0</v>
      </c>
      <c r="M59" s="487">
        <f t="shared" si="13"/>
        <v>0</v>
      </c>
      <c r="N59" s="487">
        <f t="shared" si="13"/>
        <v>0</v>
      </c>
      <c r="O59" s="487">
        <f t="shared" si="13"/>
        <v>106</v>
      </c>
      <c r="P59" s="488">
        <f t="shared" si="13"/>
        <v>106</v>
      </c>
      <c r="Q59" s="489">
        <f t="shared" si="13"/>
        <v>3</v>
      </c>
      <c r="R59" s="66"/>
    </row>
    <row r="60" spans="1:18" s="363" customFormat="1" ht="21.75" customHeight="1" thickBot="1" thickTop="1">
      <c r="A60" s="440" t="s">
        <v>78</v>
      </c>
      <c r="B60" s="441">
        <f aca="true" t="shared" si="14" ref="B60:Q60">SUM(B20+B34+B42+B49+B56+B59)</f>
        <v>2215</v>
      </c>
      <c r="C60" s="442">
        <f t="shared" si="14"/>
        <v>554</v>
      </c>
      <c r="D60" s="443">
        <f t="shared" si="14"/>
        <v>806</v>
      </c>
      <c r="E60" s="442">
        <f t="shared" si="14"/>
        <v>713</v>
      </c>
      <c r="F60" s="443">
        <f t="shared" si="14"/>
        <v>264</v>
      </c>
      <c r="G60" s="443">
        <f t="shared" si="14"/>
        <v>236</v>
      </c>
      <c r="H60" s="444">
        <f t="shared" si="14"/>
        <v>109</v>
      </c>
      <c r="I60" s="445">
        <f t="shared" si="14"/>
        <v>2682</v>
      </c>
      <c r="J60" s="442">
        <f t="shared" si="14"/>
        <v>533</v>
      </c>
      <c r="K60" s="443">
        <f t="shared" si="14"/>
        <v>796</v>
      </c>
      <c r="L60" s="442">
        <f t="shared" si="14"/>
        <v>711</v>
      </c>
      <c r="M60" s="443">
        <f t="shared" si="14"/>
        <v>262</v>
      </c>
      <c r="N60" s="443">
        <f t="shared" si="14"/>
        <v>226</v>
      </c>
      <c r="O60" s="443">
        <f t="shared" si="14"/>
        <v>106</v>
      </c>
      <c r="P60" s="446">
        <f t="shared" si="14"/>
        <v>2634</v>
      </c>
      <c r="Q60" s="447">
        <f t="shared" si="14"/>
        <v>48</v>
      </c>
      <c r="R60" s="66"/>
    </row>
    <row r="61" spans="1:15" ht="21.75" customHeight="1" thickTop="1">
      <c r="A61" s="694" t="s">
        <v>399</v>
      </c>
      <c r="B61" s="694"/>
      <c r="C61" s="694"/>
      <c r="D61" s="694"/>
      <c r="E61" s="694"/>
      <c r="F61" s="694"/>
      <c r="G61" s="694"/>
      <c r="H61" s="694"/>
      <c r="I61" s="694"/>
      <c r="J61" s="694"/>
      <c r="K61" s="694"/>
      <c r="L61" s="694"/>
      <c r="M61" s="694"/>
      <c r="N61" s="694"/>
      <c r="O61" s="694"/>
    </row>
    <row r="62" spans="1:15" ht="21.75" customHeight="1">
      <c r="A62" s="695"/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</row>
    <row r="63" spans="1:15" ht="29.25" customHeight="1">
      <c r="A63" s="681" t="s">
        <v>80</v>
      </c>
      <c r="B63" s="683" t="s">
        <v>60</v>
      </c>
      <c r="C63" s="675" t="s">
        <v>211</v>
      </c>
      <c r="D63" s="675"/>
      <c r="E63" s="675"/>
      <c r="F63" s="675"/>
      <c r="G63" s="675"/>
      <c r="H63" s="676"/>
      <c r="I63" s="675" t="s">
        <v>61</v>
      </c>
      <c r="J63" s="675"/>
      <c r="K63" s="675"/>
      <c r="L63" s="675"/>
      <c r="M63" s="675"/>
      <c r="N63" s="675"/>
      <c r="O63" s="677" t="s">
        <v>398</v>
      </c>
    </row>
    <row r="64" spans="1:15" ht="39" customHeight="1">
      <c r="A64" s="682"/>
      <c r="B64" s="684"/>
      <c r="C64" s="360" t="s">
        <v>361</v>
      </c>
      <c r="D64" s="361" t="s">
        <v>362</v>
      </c>
      <c r="E64" s="362" t="s">
        <v>363</v>
      </c>
      <c r="F64" s="361" t="s">
        <v>364</v>
      </c>
      <c r="G64" s="480" t="s">
        <v>365</v>
      </c>
      <c r="H64" s="481" t="s">
        <v>6</v>
      </c>
      <c r="I64" s="360" t="s">
        <v>361</v>
      </c>
      <c r="J64" s="361" t="s">
        <v>362</v>
      </c>
      <c r="K64" s="362" t="s">
        <v>363</v>
      </c>
      <c r="L64" s="361" t="s">
        <v>364</v>
      </c>
      <c r="M64" s="480" t="s">
        <v>365</v>
      </c>
      <c r="N64" s="213" t="s">
        <v>6</v>
      </c>
      <c r="O64" s="693"/>
    </row>
    <row r="65" spans="1:15" ht="21.75" customHeight="1">
      <c r="A65" s="542" t="s">
        <v>39</v>
      </c>
      <c r="B65" s="552"/>
      <c r="C65" s="449"/>
      <c r="D65" s="450"/>
      <c r="E65" s="450"/>
      <c r="F65" s="450"/>
      <c r="G65" s="449"/>
      <c r="H65" s="451"/>
      <c r="I65" s="448"/>
      <c r="J65" s="450"/>
      <c r="K65" s="450"/>
      <c r="L65" s="450"/>
      <c r="M65" s="449"/>
      <c r="N65" s="507"/>
      <c r="O65" s="452"/>
    </row>
    <row r="66" spans="1:15" ht="21.75" customHeight="1">
      <c r="A66" s="372" t="s">
        <v>94</v>
      </c>
      <c r="B66" s="73"/>
      <c r="C66" s="551"/>
      <c r="D66" s="450"/>
      <c r="E66" s="450"/>
      <c r="F66" s="450"/>
      <c r="G66" s="450"/>
      <c r="H66" s="451"/>
      <c r="I66" s="506"/>
      <c r="J66" s="450"/>
      <c r="K66" s="450"/>
      <c r="L66" s="450"/>
      <c r="M66" s="450"/>
      <c r="N66" s="507"/>
      <c r="O66" s="508"/>
    </row>
    <row r="67" spans="1:15" ht="21.75" customHeight="1">
      <c r="A67" s="543" t="s">
        <v>401</v>
      </c>
      <c r="B67" s="553">
        <v>40</v>
      </c>
      <c r="C67" s="512">
        <v>10</v>
      </c>
      <c r="D67" s="510">
        <v>12</v>
      </c>
      <c r="E67" s="510">
        <v>7</v>
      </c>
      <c r="F67" s="510">
        <v>7</v>
      </c>
      <c r="G67" s="510">
        <v>8</v>
      </c>
      <c r="H67" s="511">
        <f>SUM(C67:G67)</f>
        <v>44</v>
      </c>
      <c r="I67" s="512">
        <v>10</v>
      </c>
      <c r="J67" s="512">
        <v>12</v>
      </c>
      <c r="K67" s="510">
        <v>7</v>
      </c>
      <c r="L67" s="513">
        <v>7</v>
      </c>
      <c r="M67" s="514">
        <v>8</v>
      </c>
      <c r="N67" s="515">
        <f>SUM(I67:M67)</f>
        <v>44</v>
      </c>
      <c r="O67" s="453">
        <f>SUM(H67-N67)</f>
        <v>0</v>
      </c>
    </row>
    <row r="68" spans="1:15" ht="21.75" customHeight="1">
      <c r="A68" s="544" t="s">
        <v>402</v>
      </c>
      <c r="B68" s="554">
        <v>60</v>
      </c>
      <c r="C68" s="455">
        <v>6</v>
      </c>
      <c r="D68" s="456">
        <v>9</v>
      </c>
      <c r="E68" s="456">
        <v>6</v>
      </c>
      <c r="F68" s="456">
        <v>2</v>
      </c>
      <c r="G68" s="456">
        <v>2</v>
      </c>
      <c r="H68" s="457">
        <f aca="true" t="shared" si="15" ref="H68:H77">SUM(C68:G68)</f>
        <v>25</v>
      </c>
      <c r="I68" s="455">
        <v>6</v>
      </c>
      <c r="J68" s="455">
        <v>8</v>
      </c>
      <c r="K68" s="456">
        <v>6</v>
      </c>
      <c r="L68" s="516">
        <v>2</v>
      </c>
      <c r="M68" s="458">
        <v>2</v>
      </c>
      <c r="N68" s="459">
        <f aca="true" t="shared" si="16" ref="N68:N77">SUM(I68:M68)</f>
        <v>24</v>
      </c>
      <c r="O68" s="460">
        <f aca="true" t="shared" si="17" ref="O68:O77">SUM(H68-N68)</f>
        <v>1</v>
      </c>
    </row>
    <row r="69" spans="1:15" ht="21.75" customHeight="1">
      <c r="A69" s="544" t="s">
        <v>403</v>
      </c>
      <c r="B69" s="554">
        <v>40</v>
      </c>
      <c r="C69" s="455">
        <v>8</v>
      </c>
      <c r="D69" s="456">
        <v>1</v>
      </c>
      <c r="E69" s="456">
        <v>1</v>
      </c>
      <c r="F69" s="456">
        <v>0</v>
      </c>
      <c r="G69" s="456">
        <v>0</v>
      </c>
      <c r="H69" s="457">
        <f t="shared" si="15"/>
        <v>10</v>
      </c>
      <c r="I69" s="455">
        <v>8</v>
      </c>
      <c r="J69" s="455">
        <v>1</v>
      </c>
      <c r="K69" s="456">
        <v>1</v>
      </c>
      <c r="L69" s="516">
        <f>SUM('[2]ป.ตรีพัทลุง'!L130)</f>
        <v>0</v>
      </c>
      <c r="M69" s="458">
        <v>0</v>
      </c>
      <c r="N69" s="459">
        <f t="shared" si="16"/>
        <v>10</v>
      </c>
      <c r="O69" s="460">
        <f t="shared" si="17"/>
        <v>0</v>
      </c>
    </row>
    <row r="70" spans="1:15" ht="21.75" customHeight="1">
      <c r="A70" s="544" t="s">
        <v>404</v>
      </c>
      <c r="B70" s="554">
        <v>40</v>
      </c>
      <c r="C70" s="455">
        <v>8</v>
      </c>
      <c r="D70" s="456">
        <v>4</v>
      </c>
      <c r="E70" s="456">
        <v>3</v>
      </c>
      <c r="F70" s="456">
        <v>1</v>
      </c>
      <c r="G70" s="456">
        <v>0</v>
      </c>
      <c r="H70" s="457">
        <f t="shared" si="15"/>
        <v>16</v>
      </c>
      <c r="I70" s="455">
        <v>6</v>
      </c>
      <c r="J70" s="455">
        <v>4</v>
      </c>
      <c r="K70" s="456">
        <v>3</v>
      </c>
      <c r="L70" s="516">
        <v>1</v>
      </c>
      <c r="M70" s="458">
        <v>0</v>
      </c>
      <c r="N70" s="459">
        <f t="shared" si="16"/>
        <v>14</v>
      </c>
      <c r="O70" s="460">
        <f t="shared" si="17"/>
        <v>2</v>
      </c>
    </row>
    <row r="71" spans="1:15" ht="21.75" customHeight="1">
      <c r="A71" s="544" t="s">
        <v>405</v>
      </c>
      <c r="B71" s="554">
        <v>60</v>
      </c>
      <c r="C71" s="455">
        <v>14</v>
      </c>
      <c r="D71" s="456">
        <v>8</v>
      </c>
      <c r="E71" s="456">
        <v>8</v>
      </c>
      <c r="F71" s="456">
        <v>5</v>
      </c>
      <c r="G71" s="456">
        <v>3</v>
      </c>
      <c r="H71" s="457">
        <f t="shared" si="15"/>
        <v>38</v>
      </c>
      <c r="I71" s="455">
        <v>11</v>
      </c>
      <c r="J71" s="455">
        <v>8</v>
      </c>
      <c r="K71" s="456">
        <v>8</v>
      </c>
      <c r="L71" s="516">
        <v>4</v>
      </c>
      <c r="M71" s="458">
        <v>3</v>
      </c>
      <c r="N71" s="459">
        <f t="shared" si="16"/>
        <v>34</v>
      </c>
      <c r="O71" s="460">
        <f t="shared" si="17"/>
        <v>4</v>
      </c>
    </row>
    <row r="72" spans="1:15" ht="21.75" customHeight="1">
      <c r="A72" s="544" t="s">
        <v>406</v>
      </c>
      <c r="B72" s="554">
        <v>60</v>
      </c>
      <c r="C72" s="455">
        <v>2</v>
      </c>
      <c r="D72" s="456">
        <v>5</v>
      </c>
      <c r="E72" s="456">
        <v>1</v>
      </c>
      <c r="F72" s="456">
        <v>0</v>
      </c>
      <c r="G72" s="456">
        <v>2</v>
      </c>
      <c r="H72" s="457">
        <f t="shared" si="15"/>
        <v>10</v>
      </c>
      <c r="I72" s="455">
        <v>2</v>
      </c>
      <c r="J72" s="455">
        <v>5</v>
      </c>
      <c r="K72" s="456">
        <v>1</v>
      </c>
      <c r="L72" s="516">
        <v>0</v>
      </c>
      <c r="M72" s="458">
        <v>2</v>
      </c>
      <c r="N72" s="459">
        <f t="shared" si="16"/>
        <v>10</v>
      </c>
      <c r="O72" s="460">
        <f t="shared" si="17"/>
        <v>0</v>
      </c>
    </row>
    <row r="73" spans="1:15" ht="21.75" customHeight="1">
      <c r="A73" s="544" t="s">
        <v>407</v>
      </c>
      <c r="B73" s="554">
        <v>40</v>
      </c>
      <c r="C73" s="455">
        <v>0</v>
      </c>
      <c r="D73" s="456">
        <v>3</v>
      </c>
      <c r="E73" s="456">
        <v>3</v>
      </c>
      <c r="F73" s="456">
        <v>0</v>
      </c>
      <c r="G73" s="456">
        <v>3</v>
      </c>
      <c r="H73" s="457">
        <f t="shared" si="15"/>
        <v>9</v>
      </c>
      <c r="I73" s="455">
        <v>0</v>
      </c>
      <c r="J73" s="455">
        <v>3</v>
      </c>
      <c r="K73" s="456">
        <v>3</v>
      </c>
      <c r="L73" s="516">
        <v>0</v>
      </c>
      <c r="M73" s="458">
        <v>3</v>
      </c>
      <c r="N73" s="459">
        <f t="shared" si="16"/>
        <v>9</v>
      </c>
      <c r="O73" s="460">
        <f t="shared" si="17"/>
        <v>0</v>
      </c>
    </row>
    <row r="74" spans="1:15" ht="21.75" customHeight="1">
      <c r="A74" s="545" t="s">
        <v>408</v>
      </c>
      <c r="B74" s="554">
        <v>50</v>
      </c>
      <c r="C74" s="455">
        <v>8</v>
      </c>
      <c r="D74" s="456">
        <v>2</v>
      </c>
      <c r="E74" s="456">
        <v>7</v>
      </c>
      <c r="F74" s="456">
        <v>0</v>
      </c>
      <c r="G74" s="456">
        <v>2</v>
      </c>
      <c r="H74" s="457">
        <f t="shared" si="15"/>
        <v>19</v>
      </c>
      <c r="I74" s="455">
        <v>8</v>
      </c>
      <c r="J74" s="455">
        <v>2</v>
      </c>
      <c r="K74" s="456">
        <v>7</v>
      </c>
      <c r="L74" s="516">
        <v>0</v>
      </c>
      <c r="M74" s="458">
        <v>2</v>
      </c>
      <c r="N74" s="459">
        <f t="shared" si="16"/>
        <v>19</v>
      </c>
      <c r="O74" s="460">
        <f t="shared" si="17"/>
        <v>0</v>
      </c>
    </row>
    <row r="75" spans="1:15" ht="21.75" customHeight="1">
      <c r="A75" s="544" t="s">
        <v>409</v>
      </c>
      <c r="B75" s="554">
        <v>30</v>
      </c>
      <c r="C75" s="455">
        <v>4</v>
      </c>
      <c r="D75" s="456">
        <v>4</v>
      </c>
      <c r="E75" s="456">
        <v>2</v>
      </c>
      <c r="F75" s="456">
        <v>0</v>
      </c>
      <c r="G75" s="456">
        <v>1</v>
      </c>
      <c r="H75" s="457">
        <f t="shared" si="15"/>
        <v>11</v>
      </c>
      <c r="I75" s="455">
        <v>4</v>
      </c>
      <c r="J75" s="455">
        <v>4</v>
      </c>
      <c r="K75" s="456">
        <v>2</v>
      </c>
      <c r="L75" s="516">
        <v>0</v>
      </c>
      <c r="M75" s="458">
        <v>1</v>
      </c>
      <c r="N75" s="459">
        <f t="shared" si="16"/>
        <v>11</v>
      </c>
      <c r="O75" s="460">
        <f t="shared" si="17"/>
        <v>0</v>
      </c>
    </row>
    <row r="76" spans="1:15" ht="21.75" customHeight="1">
      <c r="A76" s="544" t="s">
        <v>410</v>
      </c>
      <c r="B76" s="554">
        <v>40</v>
      </c>
      <c r="C76" s="455">
        <v>4</v>
      </c>
      <c r="D76" s="456">
        <v>2</v>
      </c>
      <c r="E76" s="456">
        <v>5</v>
      </c>
      <c r="F76" s="456">
        <v>3</v>
      </c>
      <c r="G76" s="456">
        <v>2</v>
      </c>
      <c r="H76" s="457">
        <f t="shared" si="15"/>
        <v>16</v>
      </c>
      <c r="I76" s="455">
        <v>4</v>
      </c>
      <c r="J76" s="455">
        <v>2</v>
      </c>
      <c r="K76" s="456">
        <v>5</v>
      </c>
      <c r="L76" s="516">
        <v>3</v>
      </c>
      <c r="M76" s="458">
        <v>2</v>
      </c>
      <c r="N76" s="459">
        <f t="shared" si="16"/>
        <v>16</v>
      </c>
      <c r="O76" s="460">
        <f t="shared" si="17"/>
        <v>0</v>
      </c>
    </row>
    <row r="77" spans="1:15" ht="21.75" customHeight="1">
      <c r="A77" s="544" t="s">
        <v>411</v>
      </c>
      <c r="B77" s="554">
        <v>30</v>
      </c>
      <c r="C77" s="455">
        <v>1</v>
      </c>
      <c r="D77" s="456">
        <v>0</v>
      </c>
      <c r="E77" s="456">
        <v>0</v>
      </c>
      <c r="F77" s="456">
        <v>0</v>
      </c>
      <c r="G77" s="456">
        <v>2</v>
      </c>
      <c r="H77" s="457">
        <f t="shared" si="15"/>
        <v>3</v>
      </c>
      <c r="I77" s="455">
        <v>1</v>
      </c>
      <c r="J77" s="455">
        <v>0</v>
      </c>
      <c r="K77" s="456">
        <v>0</v>
      </c>
      <c r="L77" s="516">
        <v>0</v>
      </c>
      <c r="M77" s="458">
        <v>2</v>
      </c>
      <c r="N77" s="459">
        <f t="shared" si="16"/>
        <v>3</v>
      </c>
      <c r="O77" s="460">
        <f t="shared" si="17"/>
        <v>0</v>
      </c>
    </row>
    <row r="78" spans="1:15" ht="21.75" customHeight="1" thickBot="1">
      <c r="A78" s="546" t="s">
        <v>6</v>
      </c>
      <c r="B78" s="555">
        <f aca="true" t="shared" si="18" ref="B78:O78">SUM(B67:B77)</f>
        <v>490</v>
      </c>
      <c r="C78" s="461">
        <f t="shared" si="18"/>
        <v>65</v>
      </c>
      <c r="D78" s="462">
        <f t="shared" si="18"/>
        <v>50</v>
      </c>
      <c r="E78" s="472">
        <f>SUM(E67:E77)</f>
        <v>43</v>
      </c>
      <c r="F78" s="472">
        <f>SUM(F67:F77)</f>
        <v>18</v>
      </c>
      <c r="G78" s="462">
        <f t="shared" si="18"/>
        <v>25</v>
      </c>
      <c r="H78" s="463">
        <f t="shared" si="18"/>
        <v>201</v>
      </c>
      <c r="I78" s="461">
        <f t="shared" si="18"/>
        <v>60</v>
      </c>
      <c r="J78" s="471">
        <f>SUM(J67:J77)</f>
        <v>49</v>
      </c>
      <c r="K78" s="462">
        <f t="shared" si="18"/>
        <v>43</v>
      </c>
      <c r="L78" s="517">
        <f>SUM(L67:L77)</f>
        <v>17</v>
      </c>
      <c r="M78" s="464">
        <f t="shared" si="18"/>
        <v>25</v>
      </c>
      <c r="N78" s="465">
        <f t="shared" si="18"/>
        <v>194</v>
      </c>
      <c r="O78" s="466">
        <f t="shared" si="18"/>
        <v>7</v>
      </c>
    </row>
    <row r="79" spans="1:15" ht="21.75" customHeight="1" thickTop="1">
      <c r="A79" s="547" t="s">
        <v>107</v>
      </c>
      <c r="B79" s="556"/>
      <c r="C79" s="520"/>
      <c r="D79" s="518"/>
      <c r="E79" s="518"/>
      <c r="F79" s="518"/>
      <c r="G79" s="518"/>
      <c r="H79" s="519"/>
      <c r="I79" s="520"/>
      <c r="J79" s="520"/>
      <c r="K79" s="518"/>
      <c r="L79" s="521"/>
      <c r="M79" s="522"/>
      <c r="N79" s="523"/>
      <c r="O79" s="524"/>
    </row>
    <row r="80" spans="1:15" ht="21.75" customHeight="1">
      <c r="A80" s="548" t="s">
        <v>412</v>
      </c>
      <c r="B80" s="557">
        <v>40</v>
      </c>
      <c r="C80" s="512">
        <v>12</v>
      </c>
      <c r="D80" s="510">
        <v>7</v>
      </c>
      <c r="E80" s="510">
        <v>0</v>
      </c>
      <c r="F80" s="510">
        <v>0</v>
      </c>
      <c r="G80" s="510">
        <v>2</v>
      </c>
      <c r="H80" s="511">
        <f>SUM(C80:G80)</f>
        <v>21</v>
      </c>
      <c r="I80" s="509">
        <v>11</v>
      </c>
      <c r="J80" s="512">
        <v>7</v>
      </c>
      <c r="K80" s="510">
        <v>0</v>
      </c>
      <c r="L80" s="510">
        <v>0</v>
      </c>
      <c r="M80" s="510">
        <v>2</v>
      </c>
      <c r="N80" s="526">
        <f>SUM(I80:M80)</f>
        <v>20</v>
      </c>
      <c r="O80" s="527">
        <f>SUM(H80-N80)</f>
        <v>1</v>
      </c>
    </row>
    <row r="81" spans="1:15" ht="21.75" customHeight="1">
      <c r="A81" s="549" t="s">
        <v>413</v>
      </c>
      <c r="B81" s="558">
        <v>40</v>
      </c>
      <c r="C81" s="455">
        <v>14</v>
      </c>
      <c r="D81" s="456">
        <v>2</v>
      </c>
      <c r="E81" s="456">
        <v>3</v>
      </c>
      <c r="F81" s="456">
        <v>1</v>
      </c>
      <c r="G81" s="456">
        <v>3</v>
      </c>
      <c r="H81" s="457">
        <f>SUM(C81:G81)</f>
        <v>23</v>
      </c>
      <c r="I81" s="454">
        <v>14</v>
      </c>
      <c r="J81" s="455">
        <v>2</v>
      </c>
      <c r="K81" s="456">
        <v>3</v>
      </c>
      <c r="L81" s="456">
        <v>1</v>
      </c>
      <c r="M81" s="456">
        <v>3</v>
      </c>
      <c r="N81" s="528">
        <f>SUM(I81:M81)</f>
        <v>23</v>
      </c>
      <c r="O81" s="529">
        <f>SUM(H81-N81)</f>
        <v>0</v>
      </c>
    </row>
    <row r="82" spans="1:15" ht="21.75" customHeight="1">
      <c r="A82" s="550" t="s">
        <v>414</v>
      </c>
      <c r="B82" s="559">
        <v>40</v>
      </c>
      <c r="C82" s="467">
        <v>17</v>
      </c>
      <c r="D82" s="468">
        <v>2</v>
      </c>
      <c r="E82" s="468">
        <v>3</v>
      </c>
      <c r="F82" s="468">
        <v>0</v>
      </c>
      <c r="G82" s="468">
        <v>1</v>
      </c>
      <c r="H82" s="457">
        <f>SUM(C82:G82)</f>
        <v>23</v>
      </c>
      <c r="I82" s="467">
        <v>16</v>
      </c>
      <c r="J82" s="467">
        <v>2</v>
      </c>
      <c r="K82" s="468">
        <v>3</v>
      </c>
      <c r="L82" s="530">
        <v>0</v>
      </c>
      <c r="M82" s="469">
        <v>1</v>
      </c>
      <c r="N82" s="528">
        <f>SUM(I82:M82)</f>
        <v>22</v>
      </c>
      <c r="O82" s="529">
        <f>SUM(H82-N82)</f>
        <v>1</v>
      </c>
    </row>
    <row r="83" spans="1:15" ht="21.75" customHeight="1" thickBot="1">
      <c r="A83" s="546" t="s">
        <v>6</v>
      </c>
      <c r="B83" s="555">
        <f aca="true" t="shared" si="19" ref="B83:O83">SUM(B80:B82)</f>
        <v>120</v>
      </c>
      <c r="C83" s="471">
        <f t="shared" si="19"/>
        <v>43</v>
      </c>
      <c r="D83" s="472">
        <f t="shared" si="19"/>
        <v>11</v>
      </c>
      <c r="E83" s="472">
        <f t="shared" si="19"/>
        <v>6</v>
      </c>
      <c r="F83" s="472">
        <f t="shared" si="19"/>
        <v>1</v>
      </c>
      <c r="G83" s="472">
        <f t="shared" si="19"/>
        <v>6</v>
      </c>
      <c r="H83" s="463">
        <f t="shared" si="19"/>
        <v>67</v>
      </c>
      <c r="I83" s="471">
        <f t="shared" si="19"/>
        <v>41</v>
      </c>
      <c r="J83" s="471">
        <f t="shared" si="19"/>
        <v>11</v>
      </c>
      <c r="K83" s="472">
        <f t="shared" si="19"/>
        <v>6</v>
      </c>
      <c r="L83" s="517">
        <f t="shared" si="19"/>
        <v>1</v>
      </c>
      <c r="M83" s="473">
        <f t="shared" si="19"/>
        <v>6</v>
      </c>
      <c r="N83" s="474">
        <f t="shared" si="19"/>
        <v>65</v>
      </c>
      <c r="O83" s="531">
        <f t="shared" si="19"/>
        <v>2</v>
      </c>
    </row>
    <row r="84" spans="1:15" ht="21.75" customHeight="1" thickTop="1">
      <c r="A84" s="547" t="s">
        <v>111</v>
      </c>
      <c r="B84" s="556"/>
      <c r="C84" s="520"/>
      <c r="D84" s="518"/>
      <c r="E84" s="518"/>
      <c r="F84" s="518"/>
      <c r="G84" s="518"/>
      <c r="H84" s="519"/>
      <c r="I84" s="520"/>
      <c r="J84" s="520"/>
      <c r="K84" s="518"/>
      <c r="L84" s="521"/>
      <c r="M84" s="522"/>
      <c r="N84" s="523"/>
      <c r="O84" s="524"/>
    </row>
    <row r="85" spans="1:15" ht="21.75" customHeight="1">
      <c r="A85" s="548" t="s">
        <v>415</v>
      </c>
      <c r="B85" s="557">
        <v>25</v>
      </c>
      <c r="C85" s="512">
        <v>6</v>
      </c>
      <c r="D85" s="510">
        <v>10</v>
      </c>
      <c r="E85" s="510">
        <v>19</v>
      </c>
      <c r="F85" s="510">
        <v>4</v>
      </c>
      <c r="G85" s="510">
        <v>9</v>
      </c>
      <c r="H85" s="511">
        <f>SUM(C85:G85)</f>
        <v>48</v>
      </c>
      <c r="I85" s="509">
        <v>6</v>
      </c>
      <c r="J85" s="512">
        <v>10</v>
      </c>
      <c r="K85" s="510">
        <v>19</v>
      </c>
      <c r="L85" s="510">
        <v>4</v>
      </c>
      <c r="M85" s="510">
        <v>9</v>
      </c>
      <c r="N85" s="526">
        <f>SUM(I85:M85)</f>
        <v>48</v>
      </c>
      <c r="O85" s="527">
        <f>SUM(H85-N85)</f>
        <v>0</v>
      </c>
    </row>
    <row r="86" spans="1:15" ht="21.75" customHeight="1">
      <c r="A86" s="549" t="s">
        <v>416</v>
      </c>
      <c r="B86" s="558">
        <v>60</v>
      </c>
      <c r="C86" s="455">
        <v>18</v>
      </c>
      <c r="D86" s="456">
        <v>11</v>
      </c>
      <c r="E86" s="456">
        <v>16</v>
      </c>
      <c r="F86" s="456">
        <v>4</v>
      </c>
      <c r="G86" s="456">
        <v>3</v>
      </c>
      <c r="H86" s="457">
        <f>SUM(C86:G86)</f>
        <v>52</v>
      </c>
      <c r="I86" s="455">
        <v>16</v>
      </c>
      <c r="J86" s="455">
        <v>11</v>
      </c>
      <c r="K86" s="456">
        <v>16</v>
      </c>
      <c r="L86" s="516">
        <v>4</v>
      </c>
      <c r="M86" s="458">
        <v>3</v>
      </c>
      <c r="N86" s="528">
        <f>SUM(I86:M86)</f>
        <v>50</v>
      </c>
      <c r="O86" s="529">
        <f>SUM(H86-N86)</f>
        <v>2</v>
      </c>
    </row>
    <row r="87" spans="1:15" ht="21.75" customHeight="1">
      <c r="A87" s="549" t="s">
        <v>417</v>
      </c>
      <c r="B87" s="558">
        <v>60</v>
      </c>
      <c r="C87" s="455">
        <v>20</v>
      </c>
      <c r="D87" s="456">
        <v>19</v>
      </c>
      <c r="E87" s="456">
        <v>14</v>
      </c>
      <c r="F87" s="456">
        <v>6</v>
      </c>
      <c r="G87" s="456">
        <v>6</v>
      </c>
      <c r="H87" s="457">
        <f>SUM(C87:G87)</f>
        <v>65</v>
      </c>
      <c r="I87" s="455">
        <v>20</v>
      </c>
      <c r="J87" s="455">
        <v>18</v>
      </c>
      <c r="K87" s="456">
        <v>14</v>
      </c>
      <c r="L87" s="516">
        <v>6</v>
      </c>
      <c r="M87" s="458">
        <v>6</v>
      </c>
      <c r="N87" s="528">
        <f>SUM(I87:M87)</f>
        <v>64</v>
      </c>
      <c r="O87" s="529">
        <f>SUM(H87-N87)</f>
        <v>1</v>
      </c>
    </row>
    <row r="88" spans="1:15" ht="21.75" customHeight="1">
      <c r="A88" s="550" t="s">
        <v>418</v>
      </c>
      <c r="B88" s="559">
        <v>80</v>
      </c>
      <c r="C88" s="467">
        <v>46</v>
      </c>
      <c r="D88" s="468">
        <v>43</v>
      </c>
      <c r="E88" s="468">
        <v>4</v>
      </c>
      <c r="F88" s="468">
        <v>3</v>
      </c>
      <c r="G88" s="468">
        <v>0</v>
      </c>
      <c r="H88" s="475">
        <f>SUM(C88:G88)</f>
        <v>96</v>
      </c>
      <c r="I88" s="476">
        <v>43</v>
      </c>
      <c r="J88" s="476">
        <v>43</v>
      </c>
      <c r="K88" s="477">
        <v>4</v>
      </c>
      <c r="L88" s="532">
        <v>3</v>
      </c>
      <c r="M88" s="478">
        <v>0</v>
      </c>
      <c r="N88" s="479">
        <f>SUM(I88:M88)</f>
        <v>93</v>
      </c>
      <c r="O88" s="529">
        <f>SUM(H88-N88)</f>
        <v>3</v>
      </c>
    </row>
    <row r="89" spans="1:15" ht="21.75" customHeight="1" thickBot="1">
      <c r="A89" s="546" t="s">
        <v>6</v>
      </c>
      <c r="B89" s="555">
        <f>SUM(B85:B88)</f>
        <v>225</v>
      </c>
      <c r="C89" s="471">
        <f aca="true" t="shared" si="20" ref="C89:O89">SUM(C86:C88)</f>
        <v>84</v>
      </c>
      <c r="D89" s="472">
        <f t="shared" si="20"/>
        <v>73</v>
      </c>
      <c r="E89" s="472">
        <f t="shared" si="20"/>
        <v>34</v>
      </c>
      <c r="F89" s="472">
        <f t="shared" si="20"/>
        <v>13</v>
      </c>
      <c r="G89" s="472">
        <f t="shared" si="20"/>
        <v>9</v>
      </c>
      <c r="H89" s="463">
        <f>SUM(H85:H88)</f>
        <v>261</v>
      </c>
      <c r="I89" s="471">
        <f t="shared" si="20"/>
        <v>79</v>
      </c>
      <c r="J89" s="471">
        <f t="shared" si="20"/>
        <v>72</v>
      </c>
      <c r="K89" s="472">
        <f t="shared" si="20"/>
        <v>34</v>
      </c>
      <c r="L89" s="517">
        <f t="shared" si="20"/>
        <v>13</v>
      </c>
      <c r="M89" s="473">
        <f t="shared" si="20"/>
        <v>9</v>
      </c>
      <c r="N89" s="474">
        <f>SUM(N85:N88)</f>
        <v>255</v>
      </c>
      <c r="O89" s="531">
        <f t="shared" si="20"/>
        <v>6</v>
      </c>
    </row>
    <row r="90" spans="1:15" ht="21.75" customHeight="1" thickTop="1">
      <c r="A90" s="547" t="s">
        <v>66</v>
      </c>
      <c r="B90" s="556"/>
      <c r="C90" s="520"/>
      <c r="D90" s="518"/>
      <c r="E90" s="518"/>
      <c r="F90" s="518"/>
      <c r="G90" s="518"/>
      <c r="H90" s="519"/>
      <c r="I90" s="520"/>
      <c r="J90" s="520"/>
      <c r="K90" s="518"/>
      <c r="L90" s="521"/>
      <c r="M90" s="522"/>
      <c r="N90" s="523"/>
      <c r="O90" s="524"/>
    </row>
    <row r="91" spans="1:15" ht="21.75" customHeight="1">
      <c r="A91" s="548" t="s">
        <v>419</v>
      </c>
      <c r="B91" s="557">
        <v>100</v>
      </c>
      <c r="C91" s="512">
        <v>8</v>
      </c>
      <c r="D91" s="510">
        <v>24</v>
      </c>
      <c r="E91" s="510">
        <v>29</v>
      </c>
      <c r="F91" s="510">
        <v>10</v>
      </c>
      <c r="G91" s="510">
        <v>21</v>
      </c>
      <c r="H91" s="511">
        <f>SUM(C91:G91)</f>
        <v>92</v>
      </c>
      <c r="I91" s="509">
        <v>8</v>
      </c>
      <c r="J91" s="512">
        <v>24</v>
      </c>
      <c r="K91" s="510">
        <v>29</v>
      </c>
      <c r="L91" s="510">
        <v>10</v>
      </c>
      <c r="M91" s="510">
        <v>21</v>
      </c>
      <c r="N91" s="526">
        <f>SUM(I91:M91)</f>
        <v>92</v>
      </c>
      <c r="O91" s="527">
        <f>SUM(H91-N91)</f>
        <v>0</v>
      </c>
    </row>
    <row r="92" spans="1:15" ht="21.75" customHeight="1" thickBot="1">
      <c r="A92" s="546" t="s">
        <v>6</v>
      </c>
      <c r="B92" s="555">
        <f aca="true" t="shared" si="21" ref="B92:G92">SUM(B91)</f>
        <v>100</v>
      </c>
      <c r="C92" s="471">
        <f t="shared" si="21"/>
        <v>8</v>
      </c>
      <c r="D92" s="472">
        <f t="shared" si="21"/>
        <v>24</v>
      </c>
      <c r="E92" s="472">
        <f t="shared" si="21"/>
        <v>29</v>
      </c>
      <c r="F92" s="472">
        <f t="shared" si="21"/>
        <v>10</v>
      </c>
      <c r="G92" s="472">
        <f t="shared" si="21"/>
        <v>21</v>
      </c>
      <c r="H92" s="463">
        <f>SUM(C92:G92)</f>
        <v>92</v>
      </c>
      <c r="I92" s="470">
        <f>SUM(I91)</f>
        <v>8</v>
      </c>
      <c r="J92" s="472">
        <f>SUM(J91)</f>
        <v>24</v>
      </c>
      <c r="K92" s="472">
        <f>SUM(K91)</f>
        <v>29</v>
      </c>
      <c r="L92" s="472">
        <f>SUM(L91)</f>
        <v>10</v>
      </c>
      <c r="M92" s="472">
        <f>SUM(M91)</f>
        <v>21</v>
      </c>
      <c r="N92" s="474">
        <f>SUM(I92:M92)</f>
        <v>92</v>
      </c>
      <c r="O92" s="531">
        <f>SUM(O91)</f>
        <v>0</v>
      </c>
    </row>
    <row r="93" spans="1:15" ht="21.75" customHeight="1" thickTop="1">
      <c r="A93" s="547" t="s">
        <v>212</v>
      </c>
      <c r="B93" s="556"/>
      <c r="C93" s="520"/>
      <c r="D93" s="518"/>
      <c r="E93" s="518"/>
      <c r="F93" s="518"/>
      <c r="G93" s="518"/>
      <c r="H93" s="519"/>
      <c r="I93" s="520"/>
      <c r="J93" s="520"/>
      <c r="K93" s="518"/>
      <c r="L93" s="521"/>
      <c r="M93" s="522"/>
      <c r="N93" s="523"/>
      <c r="O93" s="524"/>
    </row>
    <row r="94" spans="1:15" ht="21.75" customHeight="1">
      <c r="A94" s="548" t="s">
        <v>420</v>
      </c>
      <c r="B94" s="557">
        <v>40</v>
      </c>
      <c r="C94" s="512">
        <v>18</v>
      </c>
      <c r="D94" s="510">
        <v>3</v>
      </c>
      <c r="E94" s="510">
        <v>2</v>
      </c>
      <c r="F94" s="510">
        <v>0</v>
      </c>
      <c r="G94" s="510">
        <v>0</v>
      </c>
      <c r="H94" s="511">
        <f>SUM(C94:G94)</f>
        <v>23</v>
      </c>
      <c r="I94" s="509">
        <v>16</v>
      </c>
      <c r="J94" s="512">
        <v>3</v>
      </c>
      <c r="K94" s="510">
        <v>2</v>
      </c>
      <c r="L94" s="510">
        <v>0</v>
      </c>
      <c r="M94" s="510">
        <v>0</v>
      </c>
      <c r="N94" s="526">
        <f>SUM(I94:M94)</f>
        <v>21</v>
      </c>
      <c r="O94" s="527">
        <f>SUM(H94-N94)</f>
        <v>2</v>
      </c>
    </row>
    <row r="95" spans="1:15" ht="21.75" customHeight="1">
      <c r="A95" s="549" t="s">
        <v>421</v>
      </c>
      <c r="B95" s="558">
        <v>40</v>
      </c>
      <c r="C95" s="455">
        <v>14</v>
      </c>
      <c r="D95" s="456">
        <v>6</v>
      </c>
      <c r="E95" s="456">
        <v>0</v>
      </c>
      <c r="F95" s="456">
        <v>0</v>
      </c>
      <c r="G95" s="456">
        <v>4</v>
      </c>
      <c r="H95" s="457">
        <f>SUM(C95:G95)</f>
        <v>24</v>
      </c>
      <c r="I95" s="454">
        <v>14</v>
      </c>
      <c r="J95" s="455">
        <v>5</v>
      </c>
      <c r="K95" s="456">
        <v>0</v>
      </c>
      <c r="L95" s="456">
        <v>0</v>
      </c>
      <c r="M95" s="456">
        <v>3</v>
      </c>
      <c r="N95" s="528">
        <f>SUM(I95:M95)</f>
        <v>22</v>
      </c>
      <c r="O95" s="529">
        <f>SUM(H95-N95)</f>
        <v>2</v>
      </c>
    </row>
    <row r="96" spans="1:15" ht="21.75" customHeight="1" thickBot="1">
      <c r="A96" s="546" t="s">
        <v>6</v>
      </c>
      <c r="B96" s="555">
        <f aca="true" t="shared" si="22" ref="B96:O96">SUM(B94:B95)</f>
        <v>80</v>
      </c>
      <c r="C96" s="471">
        <f t="shared" si="22"/>
        <v>32</v>
      </c>
      <c r="D96" s="472">
        <f t="shared" si="22"/>
        <v>9</v>
      </c>
      <c r="E96" s="472">
        <f t="shared" si="22"/>
        <v>2</v>
      </c>
      <c r="F96" s="472">
        <f t="shared" si="22"/>
        <v>0</v>
      </c>
      <c r="G96" s="472">
        <f t="shared" si="22"/>
        <v>4</v>
      </c>
      <c r="H96" s="463">
        <f t="shared" si="22"/>
        <v>47</v>
      </c>
      <c r="I96" s="471">
        <f t="shared" si="22"/>
        <v>30</v>
      </c>
      <c r="J96" s="471">
        <f t="shared" si="22"/>
        <v>8</v>
      </c>
      <c r="K96" s="472">
        <f t="shared" si="22"/>
        <v>2</v>
      </c>
      <c r="L96" s="517">
        <f t="shared" si="22"/>
        <v>0</v>
      </c>
      <c r="M96" s="473">
        <f t="shared" si="22"/>
        <v>3</v>
      </c>
      <c r="N96" s="474">
        <f t="shared" si="22"/>
        <v>43</v>
      </c>
      <c r="O96" s="531">
        <f t="shared" si="22"/>
        <v>4</v>
      </c>
    </row>
    <row r="97" spans="1:15" ht="21.75" customHeight="1" thickTop="1">
      <c r="A97" s="679" t="s">
        <v>426</v>
      </c>
      <c r="B97" s="679"/>
      <c r="C97" s="679"/>
      <c r="D97" s="679"/>
      <c r="E97" s="679"/>
      <c r="F97" s="679"/>
      <c r="G97" s="679"/>
      <c r="H97" s="679"/>
      <c r="I97" s="679"/>
      <c r="J97" s="679"/>
      <c r="K97" s="679"/>
      <c r="L97" s="679"/>
      <c r="M97" s="679"/>
      <c r="N97" s="679"/>
      <c r="O97" s="679"/>
    </row>
    <row r="98" spans="1:15" ht="21.75" customHeight="1">
      <c r="A98" s="680"/>
      <c r="B98" s="680"/>
      <c r="C98" s="680"/>
      <c r="D98" s="680"/>
      <c r="E98" s="680"/>
      <c r="F98" s="680"/>
      <c r="G98" s="680"/>
      <c r="H98" s="680"/>
      <c r="I98" s="680"/>
      <c r="J98" s="680"/>
      <c r="K98" s="680"/>
      <c r="L98" s="680"/>
      <c r="M98" s="680"/>
      <c r="N98" s="680"/>
      <c r="O98" s="680"/>
    </row>
    <row r="99" spans="1:15" ht="29.25" customHeight="1">
      <c r="A99" s="681" t="s">
        <v>80</v>
      </c>
      <c r="B99" s="683" t="s">
        <v>60</v>
      </c>
      <c r="C99" s="675" t="s">
        <v>211</v>
      </c>
      <c r="D99" s="675"/>
      <c r="E99" s="675"/>
      <c r="F99" s="675"/>
      <c r="G99" s="675"/>
      <c r="H99" s="676"/>
      <c r="I99" s="675" t="s">
        <v>61</v>
      </c>
      <c r="J99" s="675"/>
      <c r="K99" s="675"/>
      <c r="L99" s="675"/>
      <c r="M99" s="675"/>
      <c r="N99" s="675"/>
      <c r="O99" s="677" t="s">
        <v>398</v>
      </c>
    </row>
    <row r="100" spans="1:15" ht="39" customHeight="1">
      <c r="A100" s="682"/>
      <c r="B100" s="684"/>
      <c r="C100" s="360" t="s">
        <v>361</v>
      </c>
      <c r="D100" s="361" t="s">
        <v>362</v>
      </c>
      <c r="E100" s="362" t="s">
        <v>363</v>
      </c>
      <c r="F100" s="361" t="s">
        <v>364</v>
      </c>
      <c r="G100" s="480" t="s">
        <v>365</v>
      </c>
      <c r="H100" s="481" t="s">
        <v>6</v>
      </c>
      <c r="I100" s="360" t="s">
        <v>361</v>
      </c>
      <c r="J100" s="361" t="s">
        <v>362</v>
      </c>
      <c r="K100" s="362" t="s">
        <v>363</v>
      </c>
      <c r="L100" s="361" t="s">
        <v>364</v>
      </c>
      <c r="M100" s="480" t="s">
        <v>365</v>
      </c>
      <c r="N100" s="213" t="s">
        <v>6</v>
      </c>
      <c r="O100" s="693"/>
    </row>
    <row r="101" spans="1:15" ht="21.75" customHeight="1">
      <c r="A101" s="577" t="s">
        <v>427</v>
      </c>
      <c r="B101" s="578"/>
      <c r="C101" s="579"/>
      <c r="D101" s="580"/>
      <c r="E101" s="580"/>
      <c r="F101" s="580"/>
      <c r="G101" s="579"/>
      <c r="H101" s="581"/>
      <c r="I101" s="582"/>
      <c r="J101" s="580"/>
      <c r="K101" s="580"/>
      <c r="L101" s="580"/>
      <c r="M101" s="579"/>
      <c r="N101" s="583"/>
      <c r="O101" s="584"/>
    </row>
    <row r="102" spans="1:15" ht="21.75" customHeight="1">
      <c r="A102" s="372" t="s">
        <v>422</v>
      </c>
      <c r="B102" s="491"/>
      <c r="C102" s="571"/>
      <c r="D102" s="572"/>
      <c r="E102" s="572"/>
      <c r="F102" s="572"/>
      <c r="G102" s="572"/>
      <c r="H102" s="573"/>
      <c r="I102" s="571"/>
      <c r="J102" s="571"/>
      <c r="K102" s="572"/>
      <c r="L102" s="574"/>
      <c r="M102" s="575"/>
      <c r="N102" s="576"/>
      <c r="O102" s="508"/>
    </row>
    <row r="103" spans="1:15" ht="21.75" customHeight="1">
      <c r="A103" s="562" t="s">
        <v>423</v>
      </c>
      <c r="B103" s="491">
        <v>60</v>
      </c>
      <c r="C103" s="564">
        <v>18</v>
      </c>
      <c r="D103" s="533">
        <v>29</v>
      </c>
      <c r="E103" s="533">
        <v>4</v>
      </c>
      <c r="F103" s="533">
        <v>6</v>
      </c>
      <c r="G103" s="533">
        <v>5</v>
      </c>
      <c r="H103" s="534">
        <f>SUM(C103:G103)</f>
        <v>62</v>
      </c>
      <c r="I103" s="535">
        <v>18</v>
      </c>
      <c r="J103" s="535">
        <v>29</v>
      </c>
      <c r="K103" s="536">
        <v>4</v>
      </c>
      <c r="L103" s="537">
        <v>6</v>
      </c>
      <c r="M103" s="538">
        <v>5</v>
      </c>
      <c r="N103" s="567">
        <f>SUM(I103:M103)</f>
        <v>62</v>
      </c>
      <c r="O103" s="508">
        <f>SUM(H103-N103)</f>
        <v>0</v>
      </c>
    </row>
    <row r="104" spans="1:15" ht="21.75" customHeight="1" thickBot="1">
      <c r="A104" s="546" t="s">
        <v>6</v>
      </c>
      <c r="B104" s="555">
        <f aca="true" t="shared" si="23" ref="B104:G104">SUM(B103)</f>
        <v>60</v>
      </c>
      <c r="C104" s="471">
        <f t="shared" si="23"/>
        <v>18</v>
      </c>
      <c r="D104" s="472">
        <f t="shared" si="23"/>
        <v>29</v>
      </c>
      <c r="E104" s="472">
        <f t="shared" si="23"/>
        <v>4</v>
      </c>
      <c r="F104" s="472">
        <f t="shared" si="23"/>
        <v>6</v>
      </c>
      <c r="G104" s="472">
        <f t="shared" si="23"/>
        <v>5</v>
      </c>
      <c r="H104" s="463">
        <f>SUM(C104:G104)</f>
        <v>62</v>
      </c>
      <c r="I104" s="470">
        <f>SUM(I103)</f>
        <v>18</v>
      </c>
      <c r="J104" s="472">
        <f>SUM(J103)</f>
        <v>29</v>
      </c>
      <c r="K104" s="472">
        <f>SUM(K103)</f>
        <v>4</v>
      </c>
      <c r="L104" s="472">
        <f>SUM(L103)</f>
        <v>6</v>
      </c>
      <c r="M104" s="472">
        <f>SUM(M103)</f>
        <v>5</v>
      </c>
      <c r="N104" s="561">
        <f>SUM(I104:M104)</f>
        <v>62</v>
      </c>
      <c r="O104" s="466">
        <f>SUM(O103)</f>
        <v>0</v>
      </c>
    </row>
    <row r="105" spans="1:15" ht="21.75" customHeight="1" thickTop="1">
      <c r="A105" s="547" t="s">
        <v>424</v>
      </c>
      <c r="B105" s="556"/>
      <c r="C105" s="520"/>
      <c r="D105" s="518"/>
      <c r="E105" s="518"/>
      <c r="F105" s="518"/>
      <c r="G105" s="518"/>
      <c r="H105" s="519"/>
      <c r="I105" s="520"/>
      <c r="J105" s="520"/>
      <c r="K105" s="518"/>
      <c r="L105" s="521"/>
      <c r="M105" s="522"/>
      <c r="N105" s="560"/>
      <c r="O105" s="569"/>
    </row>
    <row r="106" spans="1:15" ht="21.75" customHeight="1">
      <c r="A106" s="562" t="s">
        <v>425</v>
      </c>
      <c r="B106" s="491">
        <v>40</v>
      </c>
      <c r="C106" s="564">
        <v>12</v>
      </c>
      <c r="D106" s="533">
        <v>1</v>
      </c>
      <c r="E106" s="533">
        <v>2</v>
      </c>
      <c r="F106" s="533">
        <v>2</v>
      </c>
      <c r="G106" s="533">
        <v>3</v>
      </c>
      <c r="H106" s="534">
        <f>SUM(C106:G106)</f>
        <v>20</v>
      </c>
      <c r="I106" s="535">
        <v>11</v>
      </c>
      <c r="J106" s="535">
        <v>1</v>
      </c>
      <c r="K106" s="536">
        <v>2</v>
      </c>
      <c r="L106" s="537">
        <v>2</v>
      </c>
      <c r="M106" s="538">
        <v>1</v>
      </c>
      <c r="N106" s="567">
        <f>SUM(I106:M106)</f>
        <v>17</v>
      </c>
      <c r="O106" s="508">
        <f>SUM(H106-N106)</f>
        <v>3</v>
      </c>
    </row>
    <row r="107" spans="1:15" ht="21.75" customHeight="1" thickBot="1">
      <c r="A107" s="546" t="s">
        <v>6</v>
      </c>
      <c r="B107" s="555">
        <f>SUM(B106:B106)</f>
        <v>40</v>
      </c>
      <c r="C107" s="471">
        <f>SUM(C106)</f>
        <v>12</v>
      </c>
      <c r="D107" s="472">
        <f>SUM(D106)</f>
        <v>1</v>
      </c>
      <c r="E107" s="472">
        <f>SUM(E106)</f>
        <v>2</v>
      </c>
      <c r="F107" s="472">
        <f>SUM(F106)</f>
        <v>2</v>
      </c>
      <c r="G107" s="472">
        <f>SUM(G106)</f>
        <v>3</v>
      </c>
      <c r="H107" s="463">
        <f>SUM(C107:G107)</f>
        <v>20</v>
      </c>
      <c r="I107" s="470">
        <f>SUM(I106)</f>
        <v>11</v>
      </c>
      <c r="J107" s="472">
        <f>SUM(J106)</f>
        <v>1</v>
      </c>
      <c r="K107" s="472">
        <f>SUM(K106)</f>
        <v>2</v>
      </c>
      <c r="L107" s="472">
        <f>SUM(L106)</f>
        <v>2</v>
      </c>
      <c r="M107" s="472">
        <f>SUM(M106)</f>
        <v>1</v>
      </c>
      <c r="N107" s="561">
        <f>SUM(I107:M107)</f>
        <v>17</v>
      </c>
      <c r="O107" s="466">
        <f>SUM(O104:O106)</f>
        <v>3</v>
      </c>
    </row>
    <row r="108" spans="1:15" ht="21.75" customHeight="1" thickBot="1" thickTop="1">
      <c r="A108" s="563" t="s">
        <v>117</v>
      </c>
      <c r="B108" s="566">
        <f>SUM(B78,B83,B89,B92,B96,B104,B107)</f>
        <v>1115</v>
      </c>
      <c r="C108" s="565">
        <f>SUM(C78,C83,C89,C92,C96,C104,C107)</f>
        <v>262</v>
      </c>
      <c r="D108" s="539">
        <f aca="true" t="shared" si="24" ref="D108:N108">SUM(D78,D83,D89,D92,D96,D104,D107)</f>
        <v>197</v>
      </c>
      <c r="E108" s="539">
        <f t="shared" si="24"/>
        <v>120</v>
      </c>
      <c r="F108" s="539">
        <f t="shared" si="24"/>
        <v>50</v>
      </c>
      <c r="G108" s="539">
        <f t="shared" si="24"/>
        <v>73</v>
      </c>
      <c r="H108" s="540">
        <f t="shared" si="24"/>
        <v>750</v>
      </c>
      <c r="I108" s="541">
        <f t="shared" si="24"/>
        <v>247</v>
      </c>
      <c r="J108" s="539">
        <f t="shared" si="24"/>
        <v>194</v>
      </c>
      <c r="K108" s="539">
        <f t="shared" si="24"/>
        <v>120</v>
      </c>
      <c r="L108" s="539">
        <f t="shared" si="24"/>
        <v>49</v>
      </c>
      <c r="M108" s="539">
        <f t="shared" si="24"/>
        <v>70</v>
      </c>
      <c r="N108" s="568">
        <f t="shared" si="24"/>
        <v>728</v>
      </c>
      <c r="O108" s="570">
        <f>SUM(O78,O83,O89,O92,O107)</f>
        <v>18</v>
      </c>
    </row>
    <row r="109" ht="21.75" customHeight="1" thickTop="1"/>
  </sheetData>
  <sheetProtection/>
  <mergeCells count="26">
    <mergeCell ref="A1:Q1"/>
    <mergeCell ref="A3:A4"/>
    <mergeCell ref="B3:B4"/>
    <mergeCell ref="C3:I3"/>
    <mergeCell ref="J3:P3"/>
    <mergeCell ref="Q3:Q4"/>
    <mergeCell ref="A35:Q35"/>
    <mergeCell ref="A37:A38"/>
    <mergeCell ref="B37:B38"/>
    <mergeCell ref="C37:I37"/>
    <mergeCell ref="J37:P37"/>
    <mergeCell ref="Q37:Q38"/>
    <mergeCell ref="A61:O61"/>
    <mergeCell ref="A62:O62"/>
    <mergeCell ref="A63:A64"/>
    <mergeCell ref="B63:B64"/>
    <mergeCell ref="C63:H63"/>
    <mergeCell ref="I63:N63"/>
    <mergeCell ref="O63:O64"/>
    <mergeCell ref="A97:O97"/>
    <mergeCell ref="A98:O98"/>
    <mergeCell ref="A99:A100"/>
    <mergeCell ref="B99:B100"/>
    <mergeCell ref="C99:H99"/>
    <mergeCell ref="I99:N99"/>
    <mergeCell ref="O99:O100"/>
  </mergeCells>
  <printOptions/>
  <pageMargins left="0.3937007874015748" right="0.1968503937007874" top="0.5118110236220472" bottom="0.3937007874015748" header="0.5118110236220472" footer="0"/>
  <pageSetup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3" manualBreakCount="3">
    <brk id="34" max="255" man="1"/>
    <brk id="60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68"/>
  <sheetViews>
    <sheetView showGridLines="0" zoomScalePageLayoutView="0" workbookViewId="0" topLeftCell="A13">
      <selection activeCell="L54" sqref="L54"/>
    </sheetView>
  </sheetViews>
  <sheetFormatPr defaultColWidth="9.00390625" defaultRowHeight="21.75" customHeight="1"/>
  <cols>
    <col min="1" max="1" width="35.50390625" style="51" customWidth="1"/>
    <col min="2" max="2" width="7.625" style="5" customWidth="1"/>
    <col min="3" max="5" width="6.50390625" style="4" customWidth="1"/>
    <col min="6" max="6" width="6.00390625" style="4" customWidth="1"/>
    <col min="7" max="7" width="6.375" style="4" customWidth="1"/>
    <col min="8" max="8" width="8.25390625" style="4" customWidth="1"/>
    <col min="9" max="9" width="6.875" style="4" customWidth="1"/>
    <col min="10" max="10" width="9.00390625" style="4" customWidth="1"/>
    <col min="11" max="11" width="5.75390625" style="5" customWidth="1"/>
    <col min="12" max="12" width="6.625" style="4" customWidth="1"/>
    <col min="13" max="16384" width="9.00390625" style="4" customWidth="1"/>
  </cols>
  <sheetData>
    <row r="1" spans="1:9" ht="24.75" customHeight="1">
      <c r="A1" s="694" t="s">
        <v>331</v>
      </c>
      <c r="B1" s="694"/>
      <c r="C1" s="694"/>
      <c r="D1" s="694"/>
      <c r="E1" s="694"/>
      <c r="F1" s="694"/>
      <c r="G1" s="694"/>
      <c r="H1" s="694"/>
      <c r="I1" s="694"/>
    </row>
    <row r="2" spans="1:9" ht="25.5" customHeight="1">
      <c r="A2" s="694" t="s">
        <v>74</v>
      </c>
      <c r="B2" s="694"/>
      <c r="C2" s="694"/>
      <c r="D2" s="694"/>
      <c r="E2" s="694"/>
      <c r="F2" s="694"/>
      <c r="G2" s="694"/>
      <c r="H2" s="694"/>
      <c r="I2" s="694"/>
    </row>
    <row r="3" spans="2:9" ht="27" customHeight="1" thickBot="1">
      <c r="B3" s="23"/>
      <c r="C3" s="5"/>
      <c r="D3" s="5"/>
      <c r="E3" s="5"/>
      <c r="F3" s="5"/>
      <c r="G3" s="5"/>
      <c r="H3" s="5"/>
      <c r="I3" s="23"/>
    </row>
    <row r="4" spans="1:9" ht="21.75" customHeight="1">
      <c r="A4" s="712" t="s">
        <v>76</v>
      </c>
      <c r="B4" s="714" t="s">
        <v>263</v>
      </c>
      <c r="C4" s="716" t="s">
        <v>158</v>
      </c>
      <c r="D4" s="709"/>
      <c r="E4" s="710"/>
      <c r="F4" s="709" t="s">
        <v>61</v>
      </c>
      <c r="G4" s="709"/>
      <c r="H4" s="709"/>
      <c r="I4" s="153" t="s">
        <v>62</v>
      </c>
    </row>
    <row r="5" spans="1:9" ht="21.75" customHeight="1" thickBot="1">
      <c r="A5" s="713"/>
      <c r="B5" s="715"/>
      <c r="C5" s="171" t="s">
        <v>214</v>
      </c>
      <c r="D5" s="172" t="s">
        <v>262</v>
      </c>
      <c r="E5" s="173" t="s">
        <v>6</v>
      </c>
      <c r="F5" s="174" t="s">
        <v>214</v>
      </c>
      <c r="G5" s="172" t="s">
        <v>262</v>
      </c>
      <c r="H5" s="175" t="s">
        <v>7</v>
      </c>
      <c r="I5" s="154" t="s">
        <v>63</v>
      </c>
    </row>
    <row r="6" spans="1:9" ht="21.75" customHeight="1">
      <c r="A6" s="176" t="s">
        <v>38</v>
      </c>
      <c r="B6" s="151"/>
      <c r="C6" s="112"/>
      <c r="D6" s="152"/>
      <c r="E6" s="137"/>
      <c r="F6" s="113"/>
      <c r="G6" s="152"/>
      <c r="H6" s="138"/>
      <c r="I6" s="26"/>
    </row>
    <row r="7" spans="1:9" ht="21.75" customHeight="1">
      <c r="A7" s="177" t="s">
        <v>265</v>
      </c>
      <c r="B7" s="3"/>
      <c r="C7" s="37"/>
      <c r="D7" s="9"/>
      <c r="E7" s="8"/>
      <c r="F7" s="7"/>
      <c r="G7" s="9"/>
      <c r="H7" s="38"/>
      <c r="I7" s="10"/>
    </row>
    <row r="8" spans="1:9" ht="21.75" customHeight="1">
      <c r="A8" s="178" t="s">
        <v>252</v>
      </c>
      <c r="B8" s="142" t="s">
        <v>334</v>
      </c>
      <c r="C8" s="39">
        <v>88</v>
      </c>
      <c r="D8" s="13">
        <v>179</v>
      </c>
      <c r="E8" s="12">
        <f>SUM(C8+D8)</f>
        <v>267</v>
      </c>
      <c r="F8" s="11">
        <v>69</v>
      </c>
      <c r="G8" s="13">
        <v>152</v>
      </c>
      <c r="H8" s="27">
        <f>SUM(F8+G8)</f>
        <v>221</v>
      </c>
      <c r="I8" s="14">
        <f>SUM(E8-H8)</f>
        <v>46</v>
      </c>
    </row>
    <row r="9" spans="1:9" ht="21.75" customHeight="1">
      <c r="A9" s="178" t="s">
        <v>253</v>
      </c>
      <c r="B9" s="142" t="s">
        <v>264</v>
      </c>
      <c r="C9" s="39">
        <v>64</v>
      </c>
      <c r="D9" s="13">
        <v>87</v>
      </c>
      <c r="E9" s="16">
        <f>SUM(C9+D9)</f>
        <v>151</v>
      </c>
      <c r="F9" s="11">
        <v>59</v>
      </c>
      <c r="G9" s="13">
        <v>81</v>
      </c>
      <c r="H9" s="28">
        <f>SUM(F9+G9)</f>
        <v>140</v>
      </c>
      <c r="I9" s="14">
        <f>SUM(E9-H9)</f>
        <v>11</v>
      </c>
    </row>
    <row r="10" spans="1:9" ht="21.75" customHeight="1">
      <c r="A10" s="179" t="s">
        <v>254</v>
      </c>
      <c r="B10" s="143" t="s">
        <v>335</v>
      </c>
      <c r="C10" s="40">
        <v>36</v>
      </c>
      <c r="D10" s="17">
        <v>12</v>
      </c>
      <c r="E10" s="16">
        <f>SUM(C10+D10)</f>
        <v>48</v>
      </c>
      <c r="F10" s="15">
        <v>31</v>
      </c>
      <c r="G10" s="17">
        <v>6</v>
      </c>
      <c r="H10" s="28">
        <f>SUM(F10+G10)</f>
        <v>37</v>
      </c>
      <c r="I10" s="14">
        <f>SUM(E10-H10)</f>
        <v>11</v>
      </c>
    </row>
    <row r="11" spans="1:9" ht="21.75" customHeight="1">
      <c r="A11" s="178" t="s">
        <v>255</v>
      </c>
      <c r="B11" s="142" t="s">
        <v>336</v>
      </c>
      <c r="C11" s="39">
        <v>59</v>
      </c>
      <c r="D11" s="13">
        <v>25</v>
      </c>
      <c r="E11" s="16">
        <f>SUM(C11+D11)</f>
        <v>84</v>
      </c>
      <c r="F11" s="11">
        <v>52</v>
      </c>
      <c r="G11" s="13">
        <v>22</v>
      </c>
      <c r="H11" s="28">
        <f>SUM(F11+G11)</f>
        <v>74</v>
      </c>
      <c r="I11" s="14">
        <f>SUM(E11-H11)</f>
        <v>10</v>
      </c>
    </row>
    <row r="12" spans="1:9" ht="21.75" customHeight="1">
      <c r="A12" s="177" t="s">
        <v>149</v>
      </c>
      <c r="B12" s="201"/>
      <c r="C12" s="37"/>
      <c r="D12" s="9"/>
      <c r="E12" s="8"/>
      <c r="F12" s="7"/>
      <c r="G12" s="9"/>
      <c r="H12" s="38"/>
      <c r="I12" s="10"/>
    </row>
    <row r="13" spans="1:9" ht="21.75" customHeight="1">
      <c r="A13" s="178" t="s">
        <v>338</v>
      </c>
      <c r="B13" s="717" t="s">
        <v>337</v>
      </c>
      <c r="C13" s="39">
        <v>0</v>
      </c>
      <c r="D13" s="13">
        <v>86</v>
      </c>
      <c r="E13" s="12">
        <f>SUM(C13+D13)</f>
        <v>86</v>
      </c>
      <c r="F13" s="11">
        <v>0</v>
      </c>
      <c r="G13" s="13">
        <v>85</v>
      </c>
      <c r="H13" s="27">
        <f>SUM(F13+G13)</f>
        <v>85</v>
      </c>
      <c r="I13" s="14">
        <f>SUM(E13-H13)</f>
        <v>1</v>
      </c>
    </row>
    <row r="14" spans="1:9" ht="21.75" customHeight="1">
      <c r="A14" s="178" t="s">
        <v>339</v>
      </c>
      <c r="B14" s="718"/>
      <c r="C14" s="39">
        <v>0</v>
      </c>
      <c r="D14" s="13">
        <v>27</v>
      </c>
      <c r="E14" s="12">
        <f>SUM(C14+D14)</f>
        <v>27</v>
      </c>
      <c r="F14" s="11">
        <v>0</v>
      </c>
      <c r="G14" s="13">
        <v>27</v>
      </c>
      <c r="H14" s="27">
        <f>SUM(F14+G14)</f>
        <v>27</v>
      </c>
      <c r="I14" s="14">
        <f>SUM(E14-H14)</f>
        <v>0</v>
      </c>
    </row>
    <row r="15" spans="1:9" ht="21.75" customHeight="1">
      <c r="A15" s="177" t="s">
        <v>332</v>
      </c>
      <c r="B15" s="200"/>
      <c r="C15" s="43"/>
      <c r="D15" s="32"/>
      <c r="E15" s="45"/>
      <c r="F15" s="30"/>
      <c r="G15" s="32"/>
      <c r="H15" s="46"/>
      <c r="I15" s="136"/>
    </row>
    <row r="16" spans="1:9" ht="21.75" customHeight="1">
      <c r="A16" s="199" t="s">
        <v>333</v>
      </c>
      <c r="B16" s="200" t="s">
        <v>340</v>
      </c>
      <c r="C16" s="43">
        <v>0</v>
      </c>
      <c r="D16" s="32">
        <v>62</v>
      </c>
      <c r="E16" s="12">
        <f>SUM(C16+D16)</f>
        <v>62</v>
      </c>
      <c r="F16" s="30">
        <v>0</v>
      </c>
      <c r="G16" s="32">
        <v>60</v>
      </c>
      <c r="H16" s="27">
        <f>SUM(F16+G16)</f>
        <v>60</v>
      </c>
      <c r="I16" s="203">
        <f>SUM(E16-H16)</f>
        <v>2</v>
      </c>
    </row>
    <row r="17" spans="1:9" ht="21.75" customHeight="1" thickBot="1">
      <c r="A17" s="180" t="s">
        <v>7</v>
      </c>
      <c r="B17" s="181" t="s">
        <v>341</v>
      </c>
      <c r="C17" s="182">
        <f aca="true" t="shared" si="0" ref="C17:H17">SUM(C8:C16)</f>
        <v>247</v>
      </c>
      <c r="D17" s="183">
        <f t="shared" si="0"/>
        <v>478</v>
      </c>
      <c r="E17" s="184">
        <f t="shared" si="0"/>
        <v>725</v>
      </c>
      <c r="F17" s="185">
        <f t="shared" si="0"/>
        <v>211</v>
      </c>
      <c r="G17" s="183">
        <f t="shared" si="0"/>
        <v>433</v>
      </c>
      <c r="H17" s="186">
        <f t="shared" si="0"/>
        <v>644</v>
      </c>
      <c r="I17" s="202">
        <f>SUM(E17-H17)</f>
        <v>81</v>
      </c>
    </row>
    <row r="18" spans="3:9" ht="21.75" customHeight="1">
      <c r="C18" s="5"/>
      <c r="D18" s="5"/>
      <c r="E18" s="5"/>
      <c r="F18" s="5"/>
      <c r="G18" s="5"/>
      <c r="H18" s="5"/>
      <c r="I18" s="5"/>
    </row>
    <row r="19" spans="1:10" ht="21.75" customHeight="1">
      <c r="A19" s="711" t="s">
        <v>342</v>
      </c>
      <c r="B19" s="711"/>
      <c r="C19" s="711"/>
      <c r="D19" s="711"/>
      <c r="E19" s="711"/>
      <c r="F19" s="711"/>
      <c r="G19" s="711"/>
      <c r="H19" s="711"/>
      <c r="I19" s="711"/>
      <c r="J19" s="47"/>
    </row>
    <row r="20" spans="1:10" ht="21.75" customHeight="1">
      <c r="A20" s="711" t="s">
        <v>38</v>
      </c>
      <c r="B20" s="711"/>
      <c r="C20" s="711"/>
      <c r="D20" s="711"/>
      <c r="E20" s="711"/>
      <c r="F20" s="711"/>
      <c r="G20" s="711"/>
      <c r="H20" s="711"/>
      <c r="I20" s="711"/>
      <c r="J20" s="47"/>
    </row>
    <row r="21" spans="1:10" ht="25.5" customHeight="1" thickBot="1">
      <c r="A21" s="48"/>
      <c r="B21" s="187"/>
      <c r="C21" s="5"/>
      <c r="D21" s="5"/>
      <c r="E21" s="5"/>
      <c r="I21" s="23"/>
      <c r="J21" s="47"/>
    </row>
    <row r="22" spans="1:10" ht="21.75" customHeight="1">
      <c r="A22" s="712" t="s">
        <v>77</v>
      </c>
      <c r="B22" s="714" t="s">
        <v>266</v>
      </c>
      <c r="C22" s="716" t="s">
        <v>158</v>
      </c>
      <c r="D22" s="709"/>
      <c r="E22" s="710"/>
      <c r="F22" s="709" t="s">
        <v>61</v>
      </c>
      <c r="G22" s="709"/>
      <c r="H22" s="709"/>
      <c r="I22" s="153" t="s">
        <v>62</v>
      </c>
      <c r="J22" s="47"/>
    </row>
    <row r="23" spans="1:10" ht="21.75" customHeight="1" thickBot="1">
      <c r="A23" s="713"/>
      <c r="B23" s="715"/>
      <c r="C23" s="171" t="s">
        <v>214</v>
      </c>
      <c r="D23" s="104" t="s">
        <v>215</v>
      </c>
      <c r="E23" s="173" t="s">
        <v>6</v>
      </c>
      <c r="F23" s="197" t="s">
        <v>214</v>
      </c>
      <c r="G23" s="104" t="s">
        <v>215</v>
      </c>
      <c r="H23" s="175" t="s">
        <v>7</v>
      </c>
      <c r="I23" s="154" t="s">
        <v>63</v>
      </c>
      <c r="J23" s="47"/>
    </row>
    <row r="24" spans="1:10" ht="21.75" customHeight="1">
      <c r="A24" s="176" t="s">
        <v>38</v>
      </c>
      <c r="B24" s="151"/>
      <c r="C24" s="112"/>
      <c r="D24" s="25"/>
      <c r="E24" s="137"/>
      <c r="F24" s="113"/>
      <c r="G24" s="25"/>
      <c r="H24" s="138"/>
      <c r="I24" s="26"/>
      <c r="J24" s="47"/>
    </row>
    <row r="25" spans="1:10" ht="21.75" customHeight="1">
      <c r="A25" s="177" t="s">
        <v>65</v>
      </c>
      <c r="B25" s="43"/>
      <c r="C25" s="44"/>
      <c r="D25" s="32"/>
      <c r="E25" s="45"/>
      <c r="F25" s="31"/>
      <c r="G25" s="32"/>
      <c r="H25" s="46"/>
      <c r="I25" s="136"/>
      <c r="J25" s="47"/>
    </row>
    <row r="26" spans="1:10" ht="21.75" customHeight="1">
      <c r="A26" s="178" t="s">
        <v>260</v>
      </c>
      <c r="B26" s="142" t="s">
        <v>345</v>
      </c>
      <c r="C26" s="39">
        <v>0</v>
      </c>
      <c r="D26" s="13">
        <v>6</v>
      </c>
      <c r="E26" s="12">
        <f aca="true" t="shared" si="1" ref="E26:E40">SUM(C26:D26)</f>
        <v>6</v>
      </c>
      <c r="F26" s="147">
        <v>0</v>
      </c>
      <c r="G26" s="149">
        <v>5</v>
      </c>
      <c r="H26" s="27">
        <f aca="true" t="shared" si="2" ref="H26:H40">SUM(F26:G26)</f>
        <v>5</v>
      </c>
      <c r="I26" s="14">
        <f aca="true" t="shared" si="3" ref="I26:I40">SUM(E26-H26)</f>
        <v>1</v>
      </c>
      <c r="J26" s="47"/>
    </row>
    <row r="27" spans="1:10" ht="21.75" customHeight="1">
      <c r="A27" s="178" t="s">
        <v>344</v>
      </c>
      <c r="B27" s="142" t="s">
        <v>346</v>
      </c>
      <c r="C27" s="39">
        <v>0</v>
      </c>
      <c r="D27" s="13">
        <v>6</v>
      </c>
      <c r="E27" s="12">
        <f t="shared" si="1"/>
        <v>6</v>
      </c>
      <c r="F27" s="147">
        <v>0</v>
      </c>
      <c r="G27" s="149">
        <v>6</v>
      </c>
      <c r="H27" s="27">
        <f t="shared" si="2"/>
        <v>6</v>
      </c>
      <c r="I27" s="14">
        <f t="shared" si="3"/>
        <v>0</v>
      </c>
      <c r="J27" s="47"/>
    </row>
    <row r="28" spans="1:10" ht="21.75" customHeight="1">
      <c r="A28" s="178" t="s">
        <v>258</v>
      </c>
      <c r="B28" s="142" t="s">
        <v>348</v>
      </c>
      <c r="C28" s="39">
        <v>4</v>
      </c>
      <c r="D28" s="13">
        <v>35</v>
      </c>
      <c r="E28" s="12">
        <f t="shared" si="1"/>
        <v>39</v>
      </c>
      <c r="F28" s="11">
        <v>2</v>
      </c>
      <c r="G28" s="13">
        <v>32</v>
      </c>
      <c r="H28" s="27">
        <f t="shared" si="2"/>
        <v>34</v>
      </c>
      <c r="I28" s="14">
        <f t="shared" si="3"/>
        <v>5</v>
      </c>
      <c r="J28" s="47"/>
    </row>
    <row r="29" spans="1:10" ht="21.75" customHeight="1">
      <c r="A29" s="179" t="s">
        <v>261</v>
      </c>
      <c r="B29" s="143" t="s">
        <v>268</v>
      </c>
      <c r="C29" s="40">
        <v>0</v>
      </c>
      <c r="D29" s="17">
        <v>9</v>
      </c>
      <c r="E29" s="12">
        <f t="shared" si="1"/>
        <v>9</v>
      </c>
      <c r="F29" s="148">
        <v>0</v>
      </c>
      <c r="G29" s="150">
        <v>8</v>
      </c>
      <c r="H29" s="27">
        <f t="shared" si="2"/>
        <v>8</v>
      </c>
      <c r="I29" s="14">
        <f t="shared" si="3"/>
        <v>1</v>
      </c>
      <c r="J29" s="47"/>
    </row>
    <row r="30" spans="1:10" ht="21.75" customHeight="1">
      <c r="A30" s="179" t="s">
        <v>259</v>
      </c>
      <c r="B30" s="143" t="s">
        <v>343</v>
      </c>
      <c r="C30" s="40">
        <v>19</v>
      </c>
      <c r="D30" s="17">
        <v>0</v>
      </c>
      <c r="E30" s="12">
        <f t="shared" si="1"/>
        <v>19</v>
      </c>
      <c r="F30" s="15">
        <v>19</v>
      </c>
      <c r="G30" s="17">
        <v>0</v>
      </c>
      <c r="H30" s="27">
        <f t="shared" si="2"/>
        <v>19</v>
      </c>
      <c r="I30" s="14">
        <f t="shared" si="3"/>
        <v>0</v>
      </c>
      <c r="J30" s="47"/>
    </row>
    <row r="31" spans="1:10" ht="21.75" customHeight="1">
      <c r="A31" s="178" t="s">
        <v>257</v>
      </c>
      <c r="B31" s="142" t="s">
        <v>218</v>
      </c>
      <c r="C31" s="39">
        <v>0</v>
      </c>
      <c r="D31" s="139">
        <v>5</v>
      </c>
      <c r="E31" s="12">
        <f t="shared" si="1"/>
        <v>5</v>
      </c>
      <c r="F31" s="11">
        <v>0</v>
      </c>
      <c r="G31" s="139">
        <v>4</v>
      </c>
      <c r="H31" s="27">
        <f t="shared" si="2"/>
        <v>4</v>
      </c>
      <c r="I31" s="14">
        <f t="shared" si="3"/>
        <v>1</v>
      </c>
      <c r="J31" s="47"/>
    </row>
    <row r="32" spans="1:10" ht="21.75" customHeight="1">
      <c r="A32" s="178" t="s">
        <v>305</v>
      </c>
      <c r="B32" s="142" t="s">
        <v>352</v>
      </c>
      <c r="C32" s="39">
        <v>12</v>
      </c>
      <c r="D32" s="139">
        <v>0</v>
      </c>
      <c r="E32" s="12">
        <f t="shared" si="1"/>
        <v>12</v>
      </c>
      <c r="F32" s="11">
        <v>12</v>
      </c>
      <c r="G32" s="139">
        <v>0</v>
      </c>
      <c r="H32" s="27">
        <f t="shared" si="2"/>
        <v>12</v>
      </c>
      <c r="I32" s="14">
        <f t="shared" si="3"/>
        <v>0</v>
      </c>
      <c r="J32" s="47"/>
    </row>
    <row r="33" spans="1:10" ht="21.75" customHeight="1">
      <c r="A33" s="178" t="s">
        <v>256</v>
      </c>
      <c r="B33" s="145" t="s">
        <v>349</v>
      </c>
      <c r="C33" s="40">
        <v>3</v>
      </c>
      <c r="D33" s="49">
        <v>14</v>
      </c>
      <c r="E33" s="12">
        <f t="shared" si="1"/>
        <v>17</v>
      </c>
      <c r="F33" s="146">
        <v>3</v>
      </c>
      <c r="G33" s="49">
        <v>11</v>
      </c>
      <c r="H33" s="27">
        <f t="shared" si="2"/>
        <v>14</v>
      </c>
      <c r="I33" s="14">
        <f t="shared" si="3"/>
        <v>3</v>
      </c>
      <c r="J33" s="47"/>
    </row>
    <row r="34" spans="1:10" ht="21.75" customHeight="1">
      <c r="A34" s="178" t="s">
        <v>315</v>
      </c>
      <c r="B34" s="145" t="s">
        <v>351</v>
      </c>
      <c r="C34" s="40">
        <v>4</v>
      </c>
      <c r="D34" s="49">
        <v>8</v>
      </c>
      <c r="E34" s="12">
        <f t="shared" si="1"/>
        <v>12</v>
      </c>
      <c r="F34" s="146">
        <v>4</v>
      </c>
      <c r="G34" s="49">
        <v>8</v>
      </c>
      <c r="H34" s="27">
        <f t="shared" si="2"/>
        <v>12</v>
      </c>
      <c r="I34" s="14">
        <f t="shared" si="3"/>
        <v>0</v>
      </c>
      <c r="J34" s="47"/>
    </row>
    <row r="35" spans="1:10" ht="21.75" customHeight="1">
      <c r="A35" s="178" t="s">
        <v>310</v>
      </c>
      <c r="B35" s="145" t="s">
        <v>353</v>
      </c>
      <c r="C35" s="40">
        <v>1</v>
      </c>
      <c r="D35" s="49">
        <v>4</v>
      </c>
      <c r="E35" s="12">
        <f t="shared" si="1"/>
        <v>5</v>
      </c>
      <c r="F35" s="146">
        <v>1</v>
      </c>
      <c r="G35" s="49">
        <v>4</v>
      </c>
      <c r="H35" s="27">
        <f t="shared" si="2"/>
        <v>5</v>
      </c>
      <c r="I35" s="14">
        <f t="shared" si="3"/>
        <v>0</v>
      </c>
      <c r="J35" s="47"/>
    </row>
    <row r="36" spans="1:10" ht="21.75" customHeight="1">
      <c r="A36" s="179" t="s">
        <v>267</v>
      </c>
      <c r="B36" s="145" t="s">
        <v>343</v>
      </c>
      <c r="C36" s="40">
        <v>0</v>
      </c>
      <c r="D36" s="49">
        <v>90</v>
      </c>
      <c r="E36" s="12">
        <f t="shared" si="1"/>
        <v>90</v>
      </c>
      <c r="F36" s="146">
        <v>0</v>
      </c>
      <c r="G36" s="49">
        <v>80</v>
      </c>
      <c r="H36" s="27">
        <f t="shared" si="2"/>
        <v>80</v>
      </c>
      <c r="I36" s="14">
        <f t="shared" si="3"/>
        <v>10</v>
      </c>
      <c r="J36" s="47"/>
    </row>
    <row r="37" spans="1:10" ht="21.75" customHeight="1">
      <c r="A37" s="188" t="s">
        <v>69</v>
      </c>
      <c r="B37" s="144"/>
      <c r="C37" s="41"/>
      <c r="D37" s="204"/>
      <c r="E37" s="45"/>
      <c r="F37" s="19"/>
      <c r="G37" s="204"/>
      <c r="H37" s="46"/>
      <c r="I37" s="136"/>
      <c r="J37" s="47"/>
    </row>
    <row r="38" spans="1:10" ht="21.75" customHeight="1">
      <c r="A38" s="178" t="s">
        <v>301</v>
      </c>
      <c r="B38" s="142" t="s">
        <v>347</v>
      </c>
      <c r="C38" s="39">
        <v>2</v>
      </c>
      <c r="D38" s="139">
        <v>11</v>
      </c>
      <c r="E38" s="12">
        <f t="shared" si="1"/>
        <v>13</v>
      </c>
      <c r="F38" s="11">
        <v>2</v>
      </c>
      <c r="G38" s="139">
        <v>11</v>
      </c>
      <c r="H38" s="27">
        <f t="shared" si="2"/>
        <v>13</v>
      </c>
      <c r="I38" s="14">
        <f t="shared" si="3"/>
        <v>0</v>
      </c>
      <c r="J38" s="47"/>
    </row>
    <row r="39" spans="1:10" ht="21.75" customHeight="1">
      <c r="A39" s="188" t="s">
        <v>64</v>
      </c>
      <c r="B39" s="144"/>
      <c r="C39" s="41"/>
      <c r="D39" s="21"/>
      <c r="E39" s="20"/>
      <c r="F39" s="19"/>
      <c r="G39" s="21"/>
      <c r="H39" s="42"/>
      <c r="I39" s="136"/>
      <c r="J39" s="47"/>
    </row>
    <row r="40" spans="1:10" ht="21.75" customHeight="1">
      <c r="A40" s="199" t="s">
        <v>350</v>
      </c>
      <c r="B40" s="200" t="s">
        <v>354</v>
      </c>
      <c r="C40" s="44">
        <v>1</v>
      </c>
      <c r="D40" s="32">
        <v>1</v>
      </c>
      <c r="E40" s="45">
        <f t="shared" si="1"/>
        <v>2</v>
      </c>
      <c r="F40" s="31">
        <v>1</v>
      </c>
      <c r="G40" s="32">
        <v>1</v>
      </c>
      <c r="H40" s="46">
        <f t="shared" si="2"/>
        <v>2</v>
      </c>
      <c r="I40" s="136">
        <f t="shared" si="3"/>
        <v>0</v>
      </c>
      <c r="J40" s="47"/>
    </row>
    <row r="41" spans="1:10" ht="21.75" customHeight="1">
      <c r="A41" s="179" t="s">
        <v>299</v>
      </c>
      <c r="B41" s="143" t="s">
        <v>354</v>
      </c>
      <c r="C41" s="40">
        <v>1</v>
      </c>
      <c r="D41" s="17">
        <v>0</v>
      </c>
      <c r="E41" s="16">
        <f>SUM(C41:D41)</f>
        <v>1</v>
      </c>
      <c r="F41" s="15">
        <v>1</v>
      </c>
      <c r="G41" s="17">
        <v>0</v>
      </c>
      <c r="H41" s="28">
        <f>SUM(F41:G41)</f>
        <v>1</v>
      </c>
      <c r="I41" s="18">
        <f>SUM(E41-H41)</f>
        <v>0</v>
      </c>
      <c r="J41" s="47"/>
    </row>
    <row r="42" spans="1:10" ht="21.75" customHeight="1">
      <c r="A42" s="188" t="s">
        <v>94</v>
      </c>
      <c r="B42" s="144"/>
      <c r="C42" s="41"/>
      <c r="D42" s="205"/>
      <c r="E42" s="20"/>
      <c r="F42" s="19"/>
      <c r="G42" s="205"/>
      <c r="H42" s="206"/>
      <c r="I42" s="207"/>
      <c r="J42" s="47"/>
    </row>
    <row r="43" spans="1:10" ht="21.75" customHeight="1">
      <c r="A43" s="178" t="s">
        <v>321</v>
      </c>
      <c r="B43" s="142" t="s">
        <v>354</v>
      </c>
      <c r="C43" s="39">
        <v>3</v>
      </c>
      <c r="D43" s="208">
        <v>4</v>
      </c>
      <c r="E43" s="45">
        <f>SUM(C43:D43)</f>
        <v>7</v>
      </c>
      <c r="F43" s="11">
        <v>3</v>
      </c>
      <c r="G43" s="208">
        <v>4</v>
      </c>
      <c r="H43" s="46">
        <f>SUM(F43:G43)</f>
        <v>7</v>
      </c>
      <c r="I43" s="136">
        <f>SUM(E43-H43)</f>
        <v>0</v>
      </c>
      <c r="J43" s="47"/>
    </row>
    <row r="44" spans="1:10" ht="21.75" customHeight="1">
      <c r="A44" s="188" t="s">
        <v>355</v>
      </c>
      <c r="B44" s="144"/>
      <c r="C44" s="41"/>
      <c r="D44" s="205"/>
      <c r="E44" s="20"/>
      <c r="F44" s="19"/>
      <c r="G44" s="205"/>
      <c r="H44" s="206"/>
      <c r="I44" s="207"/>
      <c r="J44" s="47"/>
    </row>
    <row r="45" spans="1:10" ht="21.75" customHeight="1">
      <c r="A45" s="199" t="s">
        <v>356</v>
      </c>
      <c r="B45" s="200" t="s">
        <v>343</v>
      </c>
      <c r="C45" s="44">
        <v>15</v>
      </c>
      <c r="D45" s="30">
        <v>0</v>
      </c>
      <c r="E45" s="12">
        <f>SUM(C45:D45)</f>
        <v>15</v>
      </c>
      <c r="F45" s="31">
        <v>15</v>
      </c>
      <c r="G45" s="30">
        <v>0</v>
      </c>
      <c r="H45" s="27">
        <f>SUM(F45:G45)</f>
        <v>15</v>
      </c>
      <c r="I45" s="14">
        <f>SUM(E45-H45)</f>
        <v>0</v>
      </c>
      <c r="J45" s="47"/>
    </row>
    <row r="46" spans="1:10" ht="21.75" customHeight="1" thickBot="1">
      <c r="A46" s="189" t="s">
        <v>357</v>
      </c>
      <c r="B46" s="190" t="s">
        <v>269</v>
      </c>
      <c r="C46" s="191">
        <f aca="true" t="shared" si="4" ref="C46:H46">SUM(C26:C45)</f>
        <v>65</v>
      </c>
      <c r="D46" s="192">
        <f t="shared" si="4"/>
        <v>193</v>
      </c>
      <c r="E46" s="193">
        <f t="shared" si="4"/>
        <v>258</v>
      </c>
      <c r="F46" s="194">
        <f t="shared" si="4"/>
        <v>63</v>
      </c>
      <c r="G46" s="192">
        <f t="shared" si="4"/>
        <v>174</v>
      </c>
      <c r="H46" s="195">
        <f t="shared" si="4"/>
        <v>237</v>
      </c>
      <c r="I46" s="196">
        <f>SUM(E46-H46)</f>
        <v>21</v>
      </c>
      <c r="J46" s="47"/>
    </row>
    <row r="47" spans="3:10" ht="21.75" customHeight="1">
      <c r="C47" s="5"/>
      <c r="D47" s="5"/>
      <c r="E47" s="5"/>
      <c r="J47" s="47"/>
    </row>
    <row r="48" spans="1:15" s="87" customFormat="1" ht="21" customHeight="1">
      <c r="A48" s="694" t="s">
        <v>428</v>
      </c>
      <c r="B48" s="694"/>
      <c r="C48" s="694"/>
      <c r="D48" s="694"/>
      <c r="E48" s="694"/>
      <c r="F48" s="694"/>
      <c r="G48" s="694"/>
      <c r="H48" s="694"/>
      <c r="I48" s="694"/>
      <c r="J48" s="585"/>
      <c r="K48" s="585"/>
      <c r="L48" s="585"/>
      <c r="M48" s="585"/>
      <c r="N48" s="585"/>
      <c r="O48" s="585"/>
    </row>
    <row r="49" spans="1:15" s="87" customFormat="1" ht="21" customHeight="1">
      <c r="A49" s="694" t="s">
        <v>39</v>
      </c>
      <c r="B49" s="694"/>
      <c r="C49" s="694"/>
      <c r="D49" s="694"/>
      <c r="E49" s="694"/>
      <c r="F49" s="694"/>
      <c r="G49" s="694"/>
      <c r="H49" s="694"/>
      <c r="I49" s="694"/>
      <c r="J49" s="585"/>
      <c r="K49" s="585"/>
      <c r="L49" s="585"/>
      <c r="M49" s="585"/>
      <c r="N49" s="585"/>
      <c r="O49" s="585"/>
    </row>
    <row r="50" spans="1:15" s="87" customFormat="1" ht="21" customHeight="1" thickBot="1">
      <c r="A50" s="101"/>
      <c r="B50" s="57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9" s="87" customFormat="1" ht="21" customHeight="1">
      <c r="A51" s="704" t="s">
        <v>80</v>
      </c>
      <c r="B51" s="706" t="s">
        <v>213</v>
      </c>
      <c r="C51" s="708" t="s">
        <v>211</v>
      </c>
      <c r="D51" s="709"/>
      <c r="E51" s="710"/>
      <c r="F51" s="708" t="s">
        <v>61</v>
      </c>
      <c r="G51" s="709"/>
      <c r="H51" s="710"/>
      <c r="I51" s="586" t="s">
        <v>62</v>
      </c>
    </row>
    <row r="52" spans="1:9" s="87" customFormat="1" ht="21" customHeight="1" thickBot="1">
      <c r="A52" s="705"/>
      <c r="B52" s="707"/>
      <c r="C52" s="102" t="s">
        <v>214</v>
      </c>
      <c r="D52" s="103" t="s">
        <v>215</v>
      </c>
      <c r="E52" s="587" t="s">
        <v>6</v>
      </c>
      <c r="F52" s="102" t="s">
        <v>214</v>
      </c>
      <c r="G52" s="103" t="s">
        <v>215</v>
      </c>
      <c r="H52" s="587" t="s">
        <v>6</v>
      </c>
      <c r="I52" s="588" t="s">
        <v>63</v>
      </c>
    </row>
    <row r="53" spans="1:9" s="87" customFormat="1" ht="21" customHeight="1">
      <c r="A53" s="492" t="s">
        <v>39</v>
      </c>
      <c r="B53" s="493"/>
      <c r="C53" s="105"/>
      <c r="D53" s="106"/>
      <c r="E53" s="589"/>
      <c r="F53" s="105"/>
      <c r="G53" s="106"/>
      <c r="H53" s="589"/>
      <c r="I53" s="590"/>
    </row>
    <row r="54" spans="1:9" s="87" customFormat="1" ht="21" customHeight="1">
      <c r="A54" s="494" t="s">
        <v>429</v>
      </c>
      <c r="B54" s="10"/>
      <c r="C54" s="504"/>
      <c r="D54" s="505"/>
      <c r="E54" s="591"/>
      <c r="F54" s="504"/>
      <c r="G54" s="505"/>
      <c r="H54" s="591"/>
      <c r="I54" s="592"/>
    </row>
    <row r="55" spans="1:9" s="87" customFormat="1" ht="20.25" customHeight="1">
      <c r="A55" s="525" t="s">
        <v>216</v>
      </c>
      <c r="B55" s="593" t="s">
        <v>430</v>
      </c>
      <c r="C55" s="109">
        <v>1</v>
      </c>
      <c r="D55" s="110">
        <v>1</v>
      </c>
      <c r="E55" s="594">
        <f aca="true" t="shared" si="5" ref="E55:E61">SUM(C55:D55)</f>
        <v>2</v>
      </c>
      <c r="F55" s="109">
        <v>1</v>
      </c>
      <c r="G55" s="110">
        <v>0</v>
      </c>
      <c r="H55" s="594">
        <f aca="true" t="shared" si="6" ref="H55:H61">SUM(F55:G55)</f>
        <v>1</v>
      </c>
      <c r="I55" s="595">
        <f aca="true" t="shared" si="7" ref="I55:I61">SUM(E55-H55)</f>
        <v>1</v>
      </c>
    </row>
    <row r="56" spans="1:9" s="87" customFormat="1" ht="20.25" customHeight="1">
      <c r="A56" s="498" t="s">
        <v>217</v>
      </c>
      <c r="B56" s="593" t="s">
        <v>431</v>
      </c>
      <c r="C56" s="109">
        <v>2</v>
      </c>
      <c r="D56" s="110">
        <v>0</v>
      </c>
      <c r="E56" s="594">
        <f t="shared" si="5"/>
        <v>2</v>
      </c>
      <c r="F56" s="109">
        <v>1</v>
      </c>
      <c r="G56" s="110">
        <v>0</v>
      </c>
      <c r="H56" s="594">
        <f t="shared" si="6"/>
        <v>1</v>
      </c>
      <c r="I56" s="596">
        <f t="shared" si="7"/>
        <v>1</v>
      </c>
    </row>
    <row r="57" spans="1:9" s="87" customFormat="1" ht="20.25" customHeight="1">
      <c r="A57" s="502" t="s">
        <v>219</v>
      </c>
      <c r="B57" s="597" t="s">
        <v>224</v>
      </c>
      <c r="C57" s="107">
        <v>2</v>
      </c>
      <c r="D57" s="108">
        <v>0</v>
      </c>
      <c r="E57" s="594">
        <f t="shared" si="5"/>
        <v>2</v>
      </c>
      <c r="F57" s="107">
        <v>2</v>
      </c>
      <c r="G57" s="108">
        <v>0</v>
      </c>
      <c r="H57" s="594">
        <f t="shared" si="6"/>
        <v>2</v>
      </c>
      <c r="I57" s="596">
        <f t="shared" si="7"/>
        <v>0</v>
      </c>
    </row>
    <row r="58" spans="1:9" s="87" customFormat="1" ht="20.25" customHeight="1">
      <c r="A58" s="502" t="s">
        <v>220</v>
      </c>
      <c r="B58" s="597" t="s">
        <v>432</v>
      </c>
      <c r="C58" s="107">
        <v>0</v>
      </c>
      <c r="D58" s="108">
        <v>0</v>
      </c>
      <c r="E58" s="594">
        <f t="shared" si="5"/>
        <v>0</v>
      </c>
      <c r="F58" s="107">
        <v>0</v>
      </c>
      <c r="G58" s="108">
        <v>0</v>
      </c>
      <c r="H58" s="594">
        <f t="shared" si="6"/>
        <v>0</v>
      </c>
      <c r="I58" s="596">
        <f t="shared" si="7"/>
        <v>0</v>
      </c>
    </row>
    <row r="59" spans="1:9" s="87" customFormat="1" ht="20.25" customHeight="1">
      <c r="A59" s="498" t="s">
        <v>221</v>
      </c>
      <c r="B59" s="593" t="s">
        <v>222</v>
      </c>
      <c r="C59" s="107">
        <v>1</v>
      </c>
      <c r="D59" s="108">
        <v>2</v>
      </c>
      <c r="E59" s="594">
        <f t="shared" si="5"/>
        <v>3</v>
      </c>
      <c r="F59" s="107">
        <v>1</v>
      </c>
      <c r="G59" s="108">
        <v>0</v>
      </c>
      <c r="H59" s="594">
        <f t="shared" si="6"/>
        <v>1</v>
      </c>
      <c r="I59" s="596">
        <f t="shared" si="7"/>
        <v>2</v>
      </c>
    </row>
    <row r="60" spans="1:9" s="87" customFormat="1" ht="20.25" customHeight="1">
      <c r="A60" s="498" t="s">
        <v>223</v>
      </c>
      <c r="B60" s="593" t="s">
        <v>433</v>
      </c>
      <c r="C60" s="107">
        <v>1</v>
      </c>
      <c r="D60" s="108">
        <v>0</v>
      </c>
      <c r="E60" s="594">
        <f>SUM(C60:D60)</f>
        <v>1</v>
      </c>
      <c r="F60" s="107">
        <v>1</v>
      </c>
      <c r="G60" s="108">
        <v>0</v>
      </c>
      <c r="H60" s="594">
        <f>SUM(F60:G60)</f>
        <v>1</v>
      </c>
      <c r="I60" s="596">
        <f>SUM(E60-H60)</f>
        <v>0</v>
      </c>
    </row>
    <row r="61" spans="1:9" s="87" customFormat="1" ht="20.25" customHeight="1">
      <c r="A61" s="503" t="s">
        <v>434</v>
      </c>
      <c r="B61" s="598" t="s">
        <v>435</v>
      </c>
      <c r="C61" s="499">
        <v>0</v>
      </c>
      <c r="D61" s="500">
        <v>18</v>
      </c>
      <c r="E61" s="591">
        <f t="shared" si="5"/>
        <v>18</v>
      </c>
      <c r="F61" s="499">
        <v>0</v>
      </c>
      <c r="G61" s="500">
        <v>18</v>
      </c>
      <c r="H61" s="591">
        <f t="shared" si="6"/>
        <v>18</v>
      </c>
      <c r="I61" s="596">
        <f t="shared" si="7"/>
        <v>0</v>
      </c>
    </row>
    <row r="62" spans="1:9" s="87" customFormat="1" ht="20.25" customHeight="1" thickBot="1">
      <c r="A62" s="495" t="s">
        <v>436</v>
      </c>
      <c r="B62" s="599" t="s">
        <v>437</v>
      </c>
      <c r="C62" s="501">
        <f aca="true" t="shared" si="8" ref="C62:I62">SUM(C55:C61)</f>
        <v>7</v>
      </c>
      <c r="D62" s="496">
        <f t="shared" si="8"/>
        <v>21</v>
      </c>
      <c r="E62" s="600">
        <f t="shared" si="8"/>
        <v>28</v>
      </c>
      <c r="F62" s="501">
        <f t="shared" si="8"/>
        <v>6</v>
      </c>
      <c r="G62" s="496">
        <f t="shared" si="8"/>
        <v>18</v>
      </c>
      <c r="H62" s="600">
        <f t="shared" si="8"/>
        <v>24</v>
      </c>
      <c r="I62" s="601">
        <f t="shared" si="8"/>
        <v>4</v>
      </c>
    </row>
    <row r="63" spans="1:9" s="87" customFormat="1" ht="21" customHeight="1" thickTop="1">
      <c r="A63" s="497" t="s">
        <v>438</v>
      </c>
      <c r="B63" s="602"/>
      <c r="C63" s="603"/>
      <c r="D63" s="604"/>
      <c r="E63" s="605"/>
      <c r="F63" s="603"/>
      <c r="G63" s="604"/>
      <c r="H63" s="605"/>
      <c r="I63" s="606"/>
    </row>
    <row r="64" spans="1:9" s="87" customFormat="1" ht="20.25" customHeight="1">
      <c r="A64" s="525" t="s">
        <v>439</v>
      </c>
      <c r="B64" s="593" t="s">
        <v>440</v>
      </c>
      <c r="C64" s="109">
        <v>6</v>
      </c>
      <c r="D64" s="110">
        <v>0</v>
      </c>
      <c r="E64" s="594">
        <f>SUM(C64:D64)</f>
        <v>6</v>
      </c>
      <c r="F64" s="109">
        <v>5</v>
      </c>
      <c r="G64" s="110">
        <v>0</v>
      </c>
      <c r="H64" s="594">
        <f>SUM(F64:G64)</f>
        <v>5</v>
      </c>
      <c r="I64" s="595">
        <f>SUM(E64-H64)</f>
        <v>1</v>
      </c>
    </row>
    <row r="65" spans="1:9" s="87" customFormat="1" ht="20.25" customHeight="1">
      <c r="A65" s="502" t="s">
        <v>441</v>
      </c>
      <c r="B65" s="597">
        <v>10</v>
      </c>
      <c r="C65" s="107">
        <v>3</v>
      </c>
      <c r="D65" s="108">
        <v>0</v>
      </c>
      <c r="E65" s="594">
        <f>SUM(C65:D65)</f>
        <v>3</v>
      </c>
      <c r="F65" s="107">
        <v>3</v>
      </c>
      <c r="G65" s="108">
        <v>0</v>
      </c>
      <c r="H65" s="594">
        <f>SUM(F65:G65)</f>
        <v>3</v>
      </c>
      <c r="I65" s="596">
        <f>SUM(E65-H65)</f>
        <v>0</v>
      </c>
    </row>
    <row r="66" spans="1:9" s="87" customFormat="1" ht="20.25" customHeight="1" thickBot="1">
      <c r="A66" s="495" t="s">
        <v>442</v>
      </c>
      <c r="B66" s="599">
        <v>20</v>
      </c>
      <c r="C66" s="501">
        <f>SUM(C64:C65)</f>
        <v>9</v>
      </c>
      <c r="D66" s="496">
        <f>SUM(D64:D65)</f>
        <v>0</v>
      </c>
      <c r="E66" s="600">
        <f>SUM(C66:D66)</f>
        <v>9</v>
      </c>
      <c r="F66" s="501">
        <f>SUM(F64:F65)</f>
        <v>8</v>
      </c>
      <c r="G66" s="496">
        <f>SUM(G64:G65)</f>
        <v>0</v>
      </c>
      <c r="H66" s="600">
        <f>SUM(F66:G66)</f>
        <v>8</v>
      </c>
      <c r="I66" s="601">
        <f>SUM(I64:I65)</f>
        <v>1</v>
      </c>
    </row>
    <row r="67" spans="1:9" s="87" customFormat="1" ht="27.75" customHeight="1" thickBot="1" thickTop="1">
      <c r="A67" s="607" t="s">
        <v>123</v>
      </c>
      <c r="B67" s="608" t="s">
        <v>443</v>
      </c>
      <c r="C67" s="609">
        <f aca="true" t="shared" si="9" ref="C67:I67">SUM(C62,C66)</f>
        <v>16</v>
      </c>
      <c r="D67" s="610">
        <f t="shared" si="9"/>
        <v>21</v>
      </c>
      <c r="E67" s="611">
        <f t="shared" si="9"/>
        <v>37</v>
      </c>
      <c r="F67" s="609">
        <f t="shared" si="9"/>
        <v>14</v>
      </c>
      <c r="G67" s="610">
        <f t="shared" si="9"/>
        <v>18</v>
      </c>
      <c r="H67" s="611">
        <f t="shared" si="9"/>
        <v>32</v>
      </c>
      <c r="I67" s="612">
        <f t="shared" si="9"/>
        <v>5</v>
      </c>
    </row>
    <row r="68" s="87" customFormat="1" ht="21.75" thickTop="1">
      <c r="B68" s="4"/>
    </row>
  </sheetData>
  <sheetProtection/>
  <mergeCells count="19">
    <mergeCell ref="A1:I1"/>
    <mergeCell ref="A2:I2"/>
    <mergeCell ref="A4:A5"/>
    <mergeCell ref="B4:B5"/>
    <mergeCell ref="C4:E4"/>
    <mergeCell ref="C22:E22"/>
    <mergeCell ref="F22:H22"/>
    <mergeCell ref="A20:I20"/>
    <mergeCell ref="B13:B14"/>
    <mergeCell ref="A51:A52"/>
    <mergeCell ref="B51:B52"/>
    <mergeCell ref="C51:E51"/>
    <mergeCell ref="F4:H4"/>
    <mergeCell ref="A19:I19"/>
    <mergeCell ref="A22:A23"/>
    <mergeCell ref="B22:B23"/>
    <mergeCell ref="A48:I48"/>
    <mergeCell ref="A49:I49"/>
    <mergeCell ref="F51:H51"/>
  </mergeCells>
  <printOptions/>
  <pageMargins left="0.5905511811023623" right="0.1968503937007874" top="0.5118110236220472" bottom="0.2362204724409449" header="0.5118110236220472" footer="0.5118110236220472"/>
  <pageSetup firstPageNumber="5" useFirstPageNumber="1"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2" manualBreakCount="2">
    <brk id="17" max="255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PageLayoutView="0" workbookViewId="0" topLeftCell="A139">
      <selection activeCell="A45" sqref="A45:Q45"/>
    </sheetView>
  </sheetViews>
  <sheetFormatPr defaultColWidth="9.00390625" defaultRowHeight="21" customHeight="1"/>
  <cols>
    <col min="1" max="1" width="22.75390625" style="349" customWidth="1"/>
    <col min="2" max="4" width="4.375" style="349" customWidth="1"/>
    <col min="5" max="5" width="4.875" style="349" customWidth="1"/>
    <col min="6" max="6" width="5.625" style="349" customWidth="1"/>
    <col min="7" max="7" width="5.25390625" style="349" customWidth="1"/>
    <col min="8" max="8" width="4.25390625" style="349" customWidth="1"/>
    <col min="9" max="9" width="4.50390625" style="349" customWidth="1"/>
    <col min="10" max="10" width="4.75390625" style="349" customWidth="1"/>
    <col min="11" max="11" width="4.25390625" style="349" customWidth="1"/>
    <col min="12" max="12" width="5.625" style="349" customWidth="1"/>
    <col min="13" max="13" width="5.125" style="349" customWidth="1"/>
    <col min="14" max="15" width="3.25390625" style="357" customWidth="1"/>
    <col min="16" max="16" width="3.50390625" style="357" customWidth="1"/>
    <col min="17" max="17" width="4.00390625" style="357" customWidth="1"/>
    <col min="18" max="16384" width="9.00390625" style="349" customWidth="1"/>
  </cols>
  <sheetData>
    <row r="1" spans="1:17" ht="21" customHeight="1">
      <c r="A1" s="719" t="s">
        <v>79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</row>
    <row r="2" spans="1:17" ht="21" customHeight="1">
      <c r="A2" s="719" t="s">
        <v>377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7:17" ht="12" customHeight="1">
      <c r="G3" s="350"/>
      <c r="M3" s="350"/>
      <c r="N3" s="351"/>
      <c r="O3" s="351"/>
      <c r="P3" s="351"/>
      <c r="Q3" s="351"/>
    </row>
    <row r="4" spans="1:17" ht="21" customHeight="1">
      <c r="A4" s="720" t="s">
        <v>75</v>
      </c>
      <c r="B4" s="722" t="s">
        <v>378</v>
      </c>
      <c r="C4" s="722"/>
      <c r="D4" s="722"/>
      <c r="E4" s="723" t="s">
        <v>379</v>
      </c>
      <c r="F4" s="722"/>
      <c r="G4" s="724"/>
      <c r="H4" s="722" t="s">
        <v>380</v>
      </c>
      <c r="I4" s="722"/>
      <c r="J4" s="722"/>
      <c r="K4" s="219" t="s">
        <v>6</v>
      </c>
      <c r="L4" s="219"/>
      <c r="M4" s="219"/>
      <c r="N4" s="725" t="s">
        <v>381</v>
      </c>
      <c r="O4" s="726"/>
      <c r="P4" s="725" t="s">
        <v>382</v>
      </c>
      <c r="Q4" s="726"/>
    </row>
    <row r="5" spans="1:17" ht="21" customHeight="1">
      <c r="A5" s="721"/>
      <c r="B5" s="220" t="s">
        <v>4</v>
      </c>
      <c r="C5" s="221" t="s">
        <v>5</v>
      </c>
      <c r="D5" s="222" t="s">
        <v>6</v>
      </c>
      <c r="E5" s="223" t="s">
        <v>4</v>
      </c>
      <c r="F5" s="221" t="s">
        <v>5</v>
      </c>
      <c r="G5" s="224" t="s">
        <v>6</v>
      </c>
      <c r="H5" s="220" t="s">
        <v>4</v>
      </c>
      <c r="I5" s="221" t="s">
        <v>5</v>
      </c>
      <c r="J5" s="222" t="s">
        <v>6</v>
      </c>
      <c r="K5" s="223" t="s">
        <v>4</v>
      </c>
      <c r="L5" s="221" t="s">
        <v>5</v>
      </c>
      <c r="M5" s="224" t="s">
        <v>6</v>
      </c>
      <c r="N5" s="220" t="s">
        <v>383</v>
      </c>
      <c r="O5" s="225" t="s">
        <v>384</v>
      </c>
      <c r="P5" s="223" t="s">
        <v>383</v>
      </c>
      <c r="Q5" s="225" t="s">
        <v>384</v>
      </c>
    </row>
    <row r="6" spans="1:17" ht="18.75" customHeight="1">
      <c r="A6" s="226" t="s">
        <v>385</v>
      </c>
      <c r="B6" s="227"/>
      <c r="C6" s="228"/>
      <c r="D6" s="229"/>
      <c r="E6" s="230"/>
      <c r="F6" s="228"/>
      <c r="G6" s="231"/>
      <c r="H6" s="227"/>
      <c r="I6" s="228"/>
      <c r="J6" s="229"/>
      <c r="K6" s="230"/>
      <c r="L6" s="228"/>
      <c r="M6" s="231"/>
      <c r="N6" s="230"/>
      <c r="O6" s="352"/>
      <c r="P6" s="230"/>
      <c r="Q6" s="352"/>
    </row>
    <row r="7" spans="1:17" ht="18" customHeight="1">
      <c r="A7" s="215" t="s">
        <v>171</v>
      </c>
      <c r="B7" s="232">
        <v>0</v>
      </c>
      <c r="C7" s="233">
        <v>1</v>
      </c>
      <c r="D7" s="234">
        <f aca="true" t="shared" si="0" ref="D7:D17">SUM(B7:C7)</f>
        <v>1</v>
      </c>
      <c r="E7" s="235">
        <v>1</v>
      </c>
      <c r="F7" s="233">
        <v>27</v>
      </c>
      <c r="G7" s="236">
        <f aca="true" t="shared" si="1" ref="G7:G17">SUM(E7:F7)</f>
        <v>28</v>
      </c>
      <c r="H7" s="232">
        <v>0</v>
      </c>
      <c r="I7" s="233">
        <v>0</v>
      </c>
      <c r="J7" s="234">
        <f aca="true" t="shared" si="2" ref="J7:J17">SUM(H7:I7)</f>
        <v>0</v>
      </c>
      <c r="K7" s="235">
        <f aca="true" t="shared" si="3" ref="K7:M18">SUM(B7+E7+H7)</f>
        <v>1</v>
      </c>
      <c r="L7" s="233">
        <f t="shared" si="3"/>
        <v>28</v>
      </c>
      <c r="M7" s="236">
        <f t="shared" si="3"/>
        <v>29</v>
      </c>
      <c r="N7" s="230">
        <v>0</v>
      </c>
      <c r="O7" s="310">
        <v>8</v>
      </c>
      <c r="P7" s="230">
        <v>0</v>
      </c>
      <c r="Q7" s="310">
        <v>10</v>
      </c>
    </row>
    <row r="8" spans="1:17" ht="18" customHeight="1">
      <c r="A8" s="215" t="s">
        <v>172</v>
      </c>
      <c r="B8" s="232">
        <v>0</v>
      </c>
      <c r="C8" s="233">
        <v>0</v>
      </c>
      <c r="D8" s="234">
        <f t="shared" si="0"/>
        <v>0</v>
      </c>
      <c r="E8" s="235">
        <v>0</v>
      </c>
      <c r="F8" s="233">
        <v>33</v>
      </c>
      <c r="G8" s="236">
        <f t="shared" si="1"/>
        <v>33</v>
      </c>
      <c r="H8" s="232">
        <v>0</v>
      </c>
      <c r="I8" s="233">
        <v>0</v>
      </c>
      <c r="J8" s="234">
        <f t="shared" si="2"/>
        <v>0</v>
      </c>
      <c r="K8" s="235">
        <f t="shared" si="3"/>
        <v>0</v>
      </c>
      <c r="L8" s="233">
        <f t="shared" si="3"/>
        <v>33</v>
      </c>
      <c r="M8" s="236">
        <f t="shared" si="3"/>
        <v>33</v>
      </c>
      <c r="N8" s="237">
        <v>0</v>
      </c>
      <c r="O8" s="353">
        <v>12</v>
      </c>
      <c r="P8" s="237">
        <v>0</v>
      </c>
      <c r="Q8" s="353">
        <v>8</v>
      </c>
    </row>
    <row r="9" spans="1:17" ht="18" customHeight="1">
      <c r="A9" s="215" t="s">
        <v>95</v>
      </c>
      <c r="B9" s="232">
        <v>0</v>
      </c>
      <c r="C9" s="233">
        <v>0</v>
      </c>
      <c r="D9" s="234">
        <f t="shared" si="0"/>
        <v>0</v>
      </c>
      <c r="E9" s="235">
        <v>9</v>
      </c>
      <c r="F9" s="233">
        <v>36</v>
      </c>
      <c r="G9" s="236">
        <f t="shared" si="1"/>
        <v>45</v>
      </c>
      <c r="H9" s="232">
        <v>0</v>
      </c>
      <c r="I9" s="233">
        <v>5</v>
      </c>
      <c r="J9" s="234">
        <f t="shared" si="2"/>
        <v>5</v>
      </c>
      <c r="K9" s="235">
        <f t="shared" si="3"/>
        <v>9</v>
      </c>
      <c r="L9" s="233">
        <f t="shared" si="3"/>
        <v>41</v>
      </c>
      <c r="M9" s="236">
        <f t="shared" si="3"/>
        <v>50</v>
      </c>
      <c r="N9" s="237">
        <v>0</v>
      </c>
      <c r="O9" s="353">
        <v>0</v>
      </c>
      <c r="P9" s="237">
        <v>0</v>
      </c>
      <c r="Q9" s="353">
        <v>0</v>
      </c>
    </row>
    <row r="10" spans="1:17" ht="18" customHeight="1">
      <c r="A10" s="215" t="s">
        <v>162</v>
      </c>
      <c r="B10" s="232">
        <v>3</v>
      </c>
      <c r="C10" s="233">
        <v>0</v>
      </c>
      <c r="D10" s="234">
        <f t="shared" si="0"/>
        <v>3</v>
      </c>
      <c r="E10" s="235">
        <v>13</v>
      </c>
      <c r="F10" s="233">
        <v>26</v>
      </c>
      <c r="G10" s="236">
        <f t="shared" si="1"/>
        <v>39</v>
      </c>
      <c r="H10" s="232">
        <v>2</v>
      </c>
      <c r="I10" s="233">
        <v>1</v>
      </c>
      <c r="J10" s="234">
        <f t="shared" si="2"/>
        <v>3</v>
      </c>
      <c r="K10" s="235">
        <f t="shared" si="3"/>
        <v>18</v>
      </c>
      <c r="L10" s="233">
        <f t="shared" si="3"/>
        <v>27</v>
      </c>
      <c r="M10" s="236">
        <f t="shared" si="3"/>
        <v>45</v>
      </c>
      <c r="N10" s="237">
        <v>1</v>
      </c>
      <c r="O10" s="353">
        <v>1</v>
      </c>
      <c r="P10" s="237">
        <v>2</v>
      </c>
      <c r="Q10" s="353">
        <v>9</v>
      </c>
    </row>
    <row r="11" spans="1:17" ht="18" customHeight="1">
      <c r="A11" s="215" t="s">
        <v>163</v>
      </c>
      <c r="B11" s="232">
        <v>0</v>
      </c>
      <c r="C11" s="233">
        <v>0</v>
      </c>
      <c r="D11" s="234">
        <f t="shared" si="0"/>
        <v>0</v>
      </c>
      <c r="E11" s="235">
        <v>33</v>
      </c>
      <c r="F11" s="233">
        <v>17</v>
      </c>
      <c r="G11" s="236">
        <f t="shared" si="1"/>
        <v>50</v>
      </c>
      <c r="H11" s="232">
        <v>1</v>
      </c>
      <c r="I11" s="233">
        <v>0</v>
      </c>
      <c r="J11" s="234">
        <f t="shared" si="2"/>
        <v>1</v>
      </c>
      <c r="K11" s="235">
        <f t="shared" si="3"/>
        <v>34</v>
      </c>
      <c r="L11" s="233">
        <f t="shared" si="3"/>
        <v>17</v>
      </c>
      <c r="M11" s="236">
        <f t="shared" si="3"/>
        <v>51</v>
      </c>
      <c r="N11" s="237">
        <v>1</v>
      </c>
      <c r="O11" s="353">
        <v>1</v>
      </c>
      <c r="P11" s="237">
        <v>0</v>
      </c>
      <c r="Q11" s="353">
        <v>1</v>
      </c>
    </row>
    <row r="12" spans="1:17" ht="18" customHeight="1">
      <c r="A12" s="215" t="s">
        <v>164</v>
      </c>
      <c r="B12" s="232">
        <v>0</v>
      </c>
      <c r="C12" s="233">
        <v>0</v>
      </c>
      <c r="D12" s="234">
        <f t="shared" si="0"/>
        <v>0</v>
      </c>
      <c r="E12" s="235">
        <v>3</v>
      </c>
      <c r="F12" s="233">
        <v>34</v>
      </c>
      <c r="G12" s="236">
        <f t="shared" si="1"/>
        <v>37</v>
      </c>
      <c r="H12" s="232">
        <v>0</v>
      </c>
      <c r="I12" s="233">
        <v>0</v>
      </c>
      <c r="J12" s="234">
        <f t="shared" si="2"/>
        <v>0</v>
      </c>
      <c r="K12" s="235">
        <f t="shared" si="3"/>
        <v>3</v>
      </c>
      <c r="L12" s="233">
        <f t="shared" si="3"/>
        <v>34</v>
      </c>
      <c r="M12" s="236">
        <f t="shared" si="3"/>
        <v>37</v>
      </c>
      <c r="N12" s="237">
        <v>2</v>
      </c>
      <c r="O12" s="353">
        <v>6</v>
      </c>
      <c r="P12" s="237">
        <v>1</v>
      </c>
      <c r="Q12" s="353">
        <v>13</v>
      </c>
    </row>
    <row r="13" spans="1:17" ht="18" customHeight="1">
      <c r="A13" s="215" t="s">
        <v>165</v>
      </c>
      <c r="B13" s="232">
        <v>0</v>
      </c>
      <c r="C13" s="233">
        <v>0</v>
      </c>
      <c r="D13" s="234">
        <f t="shared" si="0"/>
        <v>0</v>
      </c>
      <c r="E13" s="235">
        <v>7</v>
      </c>
      <c r="F13" s="233">
        <v>29</v>
      </c>
      <c r="G13" s="236">
        <f t="shared" si="1"/>
        <v>36</v>
      </c>
      <c r="H13" s="232">
        <v>0</v>
      </c>
      <c r="I13" s="233">
        <v>0</v>
      </c>
      <c r="J13" s="234">
        <f t="shared" si="2"/>
        <v>0</v>
      </c>
      <c r="K13" s="235">
        <f t="shared" si="3"/>
        <v>7</v>
      </c>
      <c r="L13" s="233">
        <f t="shared" si="3"/>
        <v>29</v>
      </c>
      <c r="M13" s="236">
        <f t="shared" si="3"/>
        <v>36</v>
      </c>
      <c r="N13" s="237">
        <v>2</v>
      </c>
      <c r="O13" s="353">
        <v>4</v>
      </c>
      <c r="P13" s="237">
        <v>1</v>
      </c>
      <c r="Q13" s="353">
        <v>11</v>
      </c>
    </row>
    <row r="14" spans="1:17" ht="18" customHeight="1">
      <c r="A14" s="215" t="s">
        <v>173</v>
      </c>
      <c r="B14" s="232">
        <v>0</v>
      </c>
      <c r="C14" s="233">
        <v>0</v>
      </c>
      <c r="D14" s="234">
        <f t="shared" si="0"/>
        <v>0</v>
      </c>
      <c r="E14" s="235">
        <v>3</v>
      </c>
      <c r="F14" s="233">
        <v>30</v>
      </c>
      <c r="G14" s="236">
        <f t="shared" si="1"/>
        <v>33</v>
      </c>
      <c r="H14" s="232">
        <v>0</v>
      </c>
      <c r="I14" s="233">
        <v>0</v>
      </c>
      <c r="J14" s="234">
        <f t="shared" si="2"/>
        <v>0</v>
      </c>
      <c r="K14" s="235">
        <f t="shared" si="3"/>
        <v>3</v>
      </c>
      <c r="L14" s="233">
        <f t="shared" si="3"/>
        <v>30</v>
      </c>
      <c r="M14" s="236">
        <f t="shared" si="3"/>
        <v>33</v>
      </c>
      <c r="N14" s="237">
        <v>0</v>
      </c>
      <c r="O14" s="353">
        <v>3</v>
      </c>
      <c r="P14" s="237">
        <v>0</v>
      </c>
      <c r="Q14" s="353">
        <v>2</v>
      </c>
    </row>
    <row r="15" spans="1:17" ht="18" customHeight="1">
      <c r="A15" s="215" t="s">
        <v>174</v>
      </c>
      <c r="B15" s="232">
        <v>0</v>
      </c>
      <c r="C15" s="233">
        <v>0</v>
      </c>
      <c r="D15" s="234">
        <f t="shared" si="0"/>
        <v>0</v>
      </c>
      <c r="E15" s="235">
        <v>5</v>
      </c>
      <c r="F15" s="233">
        <v>32</v>
      </c>
      <c r="G15" s="236">
        <f t="shared" si="1"/>
        <v>37</v>
      </c>
      <c r="H15" s="232">
        <v>0</v>
      </c>
      <c r="I15" s="233">
        <v>0</v>
      </c>
      <c r="J15" s="234">
        <f t="shared" si="2"/>
        <v>0</v>
      </c>
      <c r="K15" s="235">
        <f t="shared" si="3"/>
        <v>5</v>
      </c>
      <c r="L15" s="233">
        <f t="shared" si="3"/>
        <v>32</v>
      </c>
      <c r="M15" s="236">
        <f t="shared" si="3"/>
        <v>37</v>
      </c>
      <c r="N15" s="237">
        <v>0</v>
      </c>
      <c r="O15" s="353">
        <v>2</v>
      </c>
      <c r="P15" s="237">
        <v>1</v>
      </c>
      <c r="Q15" s="353">
        <v>3</v>
      </c>
    </row>
    <row r="16" spans="1:17" ht="18" customHeight="1">
      <c r="A16" s="215" t="s">
        <v>175</v>
      </c>
      <c r="B16" s="232">
        <v>0</v>
      </c>
      <c r="C16" s="233">
        <v>0</v>
      </c>
      <c r="D16" s="234">
        <f t="shared" si="0"/>
        <v>0</v>
      </c>
      <c r="E16" s="235">
        <v>11</v>
      </c>
      <c r="F16" s="233">
        <v>23</v>
      </c>
      <c r="G16" s="236">
        <f t="shared" si="1"/>
        <v>34</v>
      </c>
      <c r="H16" s="232">
        <v>0</v>
      </c>
      <c r="I16" s="233">
        <v>0</v>
      </c>
      <c r="J16" s="234">
        <f t="shared" si="2"/>
        <v>0</v>
      </c>
      <c r="K16" s="235">
        <f t="shared" si="3"/>
        <v>11</v>
      </c>
      <c r="L16" s="233">
        <f t="shared" si="3"/>
        <v>23</v>
      </c>
      <c r="M16" s="236">
        <f t="shared" si="3"/>
        <v>34</v>
      </c>
      <c r="N16" s="237">
        <v>4</v>
      </c>
      <c r="O16" s="353">
        <v>2</v>
      </c>
      <c r="P16" s="237">
        <v>0</v>
      </c>
      <c r="Q16" s="353">
        <v>1</v>
      </c>
    </row>
    <row r="17" spans="1:17" ht="18" customHeight="1">
      <c r="A17" s="215" t="s">
        <v>176</v>
      </c>
      <c r="B17" s="232">
        <v>1</v>
      </c>
      <c r="C17" s="233">
        <v>0</v>
      </c>
      <c r="D17" s="234">
        <f t="shared" si="0"/>
        <v>1</v>
      </c>
      <c r="E17" s="235">
        <v>21</v>
      </c>
      <c r="F17" s="233">
        <v>31</v>
      </c>
      <c r="G17" s="236">
        <f t="shared" si="1"/>
        <v>52</v>
      </c>
      <c r="H17" s="232">
        <v>0</v>
      </c>
      <c r="I17" s="233">
        <v>0</v>
      </c>
      <c r="J17" s="234">
        <f t="shared" si="2"/>
        <v>0</v>
      </c>
      <c r="K17" s="235">
        <f t="shared" si="3"/>
        <v>22</v>
      </c>
      <c r="L17" s="233">
        <f t="shared" si="3"/>
        <v>31</v>
      </c>
      <c r="M17" s="236">
        <f t="shared" si="3"/>
        <v>53</v>
      </c>
      <c r="N17" s="237">
        <v>5</v>
      </c>
      <c r="O17" s="353">
        <v>6</v>
      </c>
      <c r="P17" s="237">
        <v>8</v>
      </c>
      <c r="Q17" s="353">
        <v>17</v>
      </c>
    </row>
    <row r="18" spans="1:17" ht="18.75" customHeight="1">
      <c r="A18" s="238" t="s">
        <v>6</v>
      </c>
      <c r="B18" s="220">
        <f aca="true" t="shared" si="4" ref="B18:J18">SUM(B7:B17)</f>
        <v>4</v>
      </c>
      <c r="C18" s="221">
        <f t="shared" si="4"/>
        <v>1</v>
      </c>
      <c r="D18" s="239">
        <f t="shared" si="4"/>
        <v>5</v>
      </c>
      <c r="E18" s="223">
        <f t="shared" si="4"/>
        <v>106</v>
      </c>
      <c r="F18" s="221">
        <f t="shared" si="4"/>
        <v>318</v>
      </c>
      <c r="G18" s="240">
        <f t="shared" si="4"/>
        <v>424</v>
      </c>
      <c r="H18" s="220">
        <f t="shared" si="4"/>
        <v>3</v>
      </c>
      <c r="I18" s="221">
        <f t="shared" si="4"/>
        <v>6</v>
      </c>
      <c r="J18" s="239">
        <f t="shared" si="4"/>
        <v>9</v>
      </c>
      <c r="K18" s="223">
        <f t="shared" si="3"/>
        <v>113</v>
      </c>
      <c r="L18" s="221">
        <f t="shared" si="3"/>
        <v>325</v>
      </c>
      <c r="M18" s="240">
        <f t="shared" si="3"/>
        <v>438</v>
      </c>
      <c r="N18" s="223">
        <f>SUM(N7:N17)</f>
        <v>15</v>
      </c>
      <c r="O18" s="221">
        <f>SUM(O7:O17)</f>
        <v>45</v>
      </c>
      <c r="P18" s="223">
        <f>SUM(P7:P17)</f>
        <v>13</v>
      </c>
      <c r="Q18" s="240">
        <f>SUM(Q7:Q17)</f>
        <v>75</v>
      </c>
    </row>
    <row r="19" spans="1:17" ht="18.75" customHeight="1">
      <c r="A19" s="226" t="s">
        <v>81</v>
      </c>
      <c r="B19" s="227"/>
      <c r="C19" s="228"/>
      <c r="D19" s="229"/>
      <c r="E19" s="230"/>
      <c r="F19" s="228"/>
      <c r="G19" s="231"/>
      <c r="H19" s="227"/>
      <c r="I19" s="228"/>
      <c r="J19" s="229"/>
      <c r="K19" s="230"/>
      <c r="L19" s="228"/>
      <c r="M19" s="231"/>
      <c r="N19" s="230"/>
      <c r="O19" s="241"/>
      <c r="P19" s="242"/>
      <c r="Q19" s="354"/>
    </row>
    <row r="20" spans="1:17" ht="18" customHeight="1">
      <c r="A20" s="215" t="s">
        <v>177</v>
      </c>
      <c r="B20" s="232">
        <v>0</v>
      </c>
      <c r="C20" s="233">
        <v>0</v>
      </c>
      <c r="D20" s="234">
        <f>SUM(B20:C20)</f>
        <v>0</v>
      </c>
      <c r="E20" s="235">
        <v>5</v>
      </c>
      <c r="F20" s="233">
        <v>40</v>
      </c>
      <c r="G20" s="236">
        <f>SUM(E20:F20)</f>
        <v>45</v>
      </c>
      <c r="H20" s="232">
        <v>3</v>
      </c>
      <c r="I20" s="233">
        <v>7</v>
      </c>
      <c r="J20" s="234">
        <f>SUM(H20:I20)</f>
        <v>10</v>
      </c>
      <c r="K20" s="235">
        <f>SUM(B20+E20+H20)</f>
        <v>8</v>
      </c>
      <c r="L20" s="233">
        <f>SUM(C20+F20+I20)</f>
        <v>47</v>
      </c>
      <c r="M20" s="236">
        <f>SUM(D20+G20+J20)</f>
        <v>55</v>
      </c>
      <c r="N20" s="235">
        <v>0</v>
      </c>
      <c r="O20" s="355">
        <v>0</v>
      </c>
      <c r="P20" s="235">
        <v>0</v>
      </c>
      <c r="Q20" s="355">
        <v>6</v>
      </c>
    </row>
    <row r="21" spans="1:17" ht="18" customHeight="1">
      <c r="A21" s="215" t="s">
        <v>178</v>
      </c>
      <c r="B21" s="232">
        <v>0</v>
      </c>
      <c r="C21" s="233">
        <v>0</v>
      </c>
      <c r="D21" s="234">
        <f aca="true" t="shared" si="5" ref="D21:D27">SUM(B21:C21)</f>
        <v>0</v>
      </c>
      <c r="E21" s="235">
        <v>12</v>
      </c>
      <c r="F21" s="233">
        <v>30</v>
      </c>
      <c r="G21" s="236">
        <f aca="true" t="shared" si="6" ref="G21:G27">SUM(E21:F21)</f>
        <v>42</v>
      </c>
      <c r="H21" s="232">
        <v>3</v>
      </c>
      <c r="I21" s="233">
        <v>7</v>
      </c>
      <c r="J21" s="234">
        <f aca="true" t="shared" si="7" ref="J21:J28">SUM(H21:I21)</f>
        <v>10</v>
      </c>
      <c r="K21" s="235">
        <f aca="true" t="shared" si="8" ref="K21:M28">SUM(B21+E21+H21)</f>
        <v>15</v>
      </c>
      <c r="L21" s="233">
        <f t="shared" si="8"/>
        <v>37</v>
      </c>
      <c r="M21" s="236">
        <f t="shared" si="8"/>
        <v>52</v>
      </c>
      <c r="N21" s="237">
        <v>0</v>
      </c>
      <c r="O21" s="353">
        <v>0</v>
      </c>
      <c r="P21" s="237">
        <v>0</v>
      </c>
      <c r="Q21" s="353">
        <v>1</v>
      </c>
    </row>
    <row r="22" spans="1:17" ht="18" customHeight="1">
      <c r="A22" s="215" t="s">
        <v>179</v>
      </c>
      <c r="B22" s="232">
        <v>3</v>
      </c>
      <c r="C22" s="233">
        <v>0</v>
      </c>
      <c r="D22" s="234">
        <f t="shared" si="5"/>
        <v>3</v>
      </c>
      <c r="E22" s="235">
        <v>10</v>
      </c>
      <c r="F22" s="233">
        <v>18</v>
      </c>
      <c r="G22" s="236">
        <f t="shared" si="6"/>
        <v>28</v>
      </c>
      <c r="H22" s="232">
        <v>0</v>
      </c>
      <c r="I22" s="233">
        <v>1</v>
      </c>
      <c r="J22" s="234">
        <f t="shared" si="7"/>
        <v>1</v>
      </c>
      <c r="K22" s="235">
        <f t="shared" si="8"/>
        <v>13</v>
      </c>
      <c r="L22" s="233">
        <f t="shared" si="8"/>
        <v>19</v>
      </c>
      <c r="M22" s="236">
        <f t="shared" si="8"/>
        <v>32</v>
      </c>
      <c r="N22" s="237">
        <v>0</v>
      </c>
      <c r="O22" s="353">
        <v>0</v>
      </c>
      <c r="P22" s="237">
        <v>1</v>
      </c>
      <c r="Q22" s="353">
        <v>1</v>
      </c>
    </row>
    <row r="23" spans="1:17" ht="18" customHeight="1">
      <c r="A23" s="215" t="s">
        <v>180</v>
      </c>
      <c r="B23" s="232">
        <v>0</v>
      </c>
      <c r="C23" s="233">
        <v>1</v>
      </c>
      <c r="D23" s="234">
        <f t="shared" si="5"/>
        <v>1</v>
      </c>
      <c r="E23" s="235">
        <v>6</v>
      </c>
      <c r="F23" s="233">
        <v>65</v>
      </c>
      <c r="G23" s="236">
        <f t="shared" si="6"/>
        <v>71</v>
      </c>
      <c r="H23" s="232">
        <v>0</v>
      </c>
      <c r="I23" s="233">
        <v>1</v>
      </c>
      <c r="J23" s="234">
        <f t="shared" si="7"/>
        <v>1</v>
      </c>
      <c r="K23" s="235">
        <f t="shared" si="8"/>
        <v>6</v>
      </c>
      <c r="L23" s="233">
        <f t="shared" si="8"/>
        <v>67</v>
      </c>
      <c r="M23" s="236">
        <f t="shared" si="8"/>
        <v>73</v>
      </c>
      <c r="N23" s="237">
        <v>1</v>
      </c>
      <c r="O23" s="353">
        <v>8</v>
      </c>
      <c r="P23" s="237">
        <v>1</v>
      </c>
      <c r="Q23" s="353">
        <v>6</v>
      </c>
    </row>
    <row r="24" spans="1:17" ht="18" customHeight="1">
      <c r="A24" s="215" t="s">
        <v>181</v>
      </c>
      <c r="B24" s="232">
        <v>0</v>
      </c>
      <c r="C24" s="233">
        <v>0</v>
      </c>
      <c r="D24" s="234">
        <f t="shared" si="5"/>
        <v>0</v>
      </c>
      <c r="E24" s="235">
        <v>1</v>
      </c>
      <c r="F24" s="233">
        <v>5</v>
      </c>
      <c r="G24" s="236">
        <f t="shared" si="6"/>
        <v>6</v>
      </c>
      <c r="H24" s="232">
        <v>0</v>
      </c>
      <c r="I24" s="233">
        <v>3</v>
      </c>
      <c r="J24" s="234">
        <f t="shared" si="7"/>
        <v>3</v>
      </c>
      <c r="K24" s="235">
        <f t="shared" si="8"/>
        <v>1</v>
      </c>
      <c r="L24" s="233">
        <f t="shared" si="8"/>
        <v>8</v>
      </c>
      <c r="M24" s="236">
        <f t="shared" si="8"/>
        <v>9</v>
      </c>
      <c r="N24" s="237">
        <v>1</v>
      </c>
      <c r="O24" s="353">
        <v>0</v>
      </c>
      <c r="P24" s="237">
        <v>0</v>
      </c>
      <c r="Q24" s="353">
        <v>1</v>
      </c>
    </row>
    <row r="25" spans="1:17" ht="18" customHeight="1">
      <c r="A25" s="215" t="s">
        <v>164</v>
      </c>
      <c r="B25" s="232">
        <v>0</v>
      </c>
      <c r="C25" s="233">
        <v>0</v>
      </c>
      <c r="D25" s="234">
        <f t="shared" si="5"/>
        <v>0</v>
      </c>
      <c r="E25" s="235">
        <v>4</v>
      </c>
      <c r="F25" s="233">
        <v>41</v>
      </c>
      <c r="G25" s="236">
        <f t="shared" si="6"/>
        <v>45</v>
      </c>
      <c r="H25" s="232">
        <v>1</v>
      </c>
      <c r="I25" s="233">
        <v>2</v>
      </c>
      <c r="J25" s="234">
        <f t="shared" si="7"/>
        <v>3</v>
      </c>
      <c r="K25" s="235">
        <f t="shared" si="8"/>
        <v>5</v>
      </c>
      <c r="L25" s="233">
        <f t="shared" si="8"/>
        <v>43</v>
      </c>
      <c r="M25" s="236">
        <f t="shared" si="8"/>
        <v>48</v>
      </c>
      <c r="N25" s="237">
        <v>0</v>
      </c>
      <c r="O25" s="353">
        <v>0</v>
      </c>
      <c r="P25" s="237">
        <v>0</v>
      </c>
      <c r="Q25" s="353">
        <v>3</v>
      </c>
    </row>
    <row r="26" spans="1:17" ht="18" customHeight="1">
      <c r="A26" s="215" t="s">
        <v>182</v>
      </c>
      <c r="B26" s="232">
        <v>1</v>
      </c>
      <c r="C26" s="233">
        <v>4</v>
      </c>
      <c r="D26" s="234">
        <f t="shared" si="5"/>
        <v>5</v>
      </c>
      <c r="E26" s="235">
        <v>5</v>
      </c>
      <c r="F26" s="233">
        <v>33</v>
      </c>
      <c r="G26" s="236">
        <f t="shared" si="6"/>
        <v>38</v>
      </c>
      <c r="H26" s="232">
        <v>0</v>
      </c>
      <c r="I26" s="233">
        <v>1</v>
      </c>
      <c r="J26" s="234">
        <f t="shared" si="7"/>
        <v>1</v>
      </c>
      <c r="K26" s="235">
        <f t="shared" si="8"/>
        <v>6</v>
      </c>
      <c r="L26" s="233">
        <f t="shared" si="8"/>
        <v>38</v>
      </c>
      <c r="M26" s="236">
        <f t="shared" si="8"/>
        <v>44</v>
      </c>
      <c r="N26" s="237">
        <v>0</v>
      </c>
      <c r="O26" s="353">
        <v>0</v>
      </c>
      <c r="P26" s="237">
        <v>1</v>
      </c>
      <c r="Q26" s="353">
        <v>3</v>
      </c>
    </row>
    <row r="27" spans="1:17" ht="18" customHeight="1">
      <c r="A27" s="215" t="s">
        <v>165</v>
      </c>
      <c r="B27" s="232">
        <v>0</v>
      </c>
      <c r="C27" s="233">
        <v>2</v>
      </c>
      <c r="D27" s="234">
        <f t="shared" si="5"/>
        <v>2</v>
      </c>
      <c r="E27" s="235">
        <v>8</v>
      </c>
      <c r="F27" s="233">
        <v>55</v>
      </c>
      <c r="G27" s="236">
        <f t="shared" si="6"/>
        <v>63</v>
      </c>
      <c r="H27" s="232">
        <v>0</v>
      </c>
      <c r="I27" s="233">
        <v>1</v>
      </c>
      <c r="J27" s="234">
        <f t="shared" si="7"/>
        <v>1</v>
      </c>
      <c r="K27" s="235">
        <f t="shared" si="8"/>
        <v>8</v>
      </c>
      <c r="L27" s="233">
        <f t="shared" si="8"/>
        <v>58</v>
      </c>
      <c r="M27" s="236">
        <f t="shared" si="8"/>
        <v>66</v>
      </c>
      <c r="N27" s="237">
        <v>1</v>
      </c>
      <c r="O27" s="353">
        <v>1</v>
      </c>
      <c r="P27" s="237">
        <v>3</v>
      </c>
      <c r="Q27" s="353">
        <v>5</v>
      </c>
    </row>
    <row r="28" spans="1:17" ht="18" customHeight="1">
      <c r="A28" s="215" t="s">
        <v>197</v>
      </c>
      <c r="B28" s="232">
        <v>0</v>
      </c>
      <c r="C28" s="233">
        <v>0</v>
      </c>
      <c r="D28" s="234">
        <f>SUM(B28:C28)</f>
        <v>0</v>
      </c>
      <c r="E28" s="235">
        <v>5</v>
      </c>
      <c r="F28" s="233">
        <v>33</v>
      </c>
      <c r="G28" s="236">
        <f>SUM(E28:F28)</f>
        <v>38</v>
      </c>
      <c r="H28" s="232">
        <v>0</v>
      </c>
      <c r="I28" s="233">
        <v>2</v>
      </c>
      <c r="J28" s="234">
        <f t="shared" si="7"/>
        <v>2</v>
      </c>
      <c r="K28" s="235">
        <f t="shared" si="8"/>
        <v>5</v>
      </c>
      <c r="L28" s="233">
        <f t="shared" si="8"/>
        <v>35</v>
      </c>
      <c r="M28" s="236">
        <f t="shared" si="8"/>
        <v>40</v>
      </c>
      <c r="N28" s="243">
        <v>0</v>
      </c>
      <c r="O28" s="356">
        <v>0</v>
      </c>
      <c r="P28" s="243">
        <v>0</v>
      </c>
      <c r="Q28" s="356">
        <v>1</v>
      </c>
    </row>
    <row r="29" spans="1:17" ht="18.75" customHeight="1">
      <c r="A29" s="238" t="s">
        <v>6</v>
      </c>
      <c r="B29" s="220">
        <f aca="true" t="shared" si="9" ref="B29:Q29">SUM(B20:B28)</f>
        <v>4</v>
      </c>
      <c r="C29" s="220">
        <f t="shared" si="9"/>
        <v>7</v>
      </c>
      <c r="D29" s="225">
        <f t="shared" si="9"/>
        <v>11</v>
      </c>
      <c r="E29" s="220">
        <f t="shared" si="9"/>
        <v>56</v>
      </c>
      <c r="F29" s="220">
        <f t="shared" si="9"/>
        <v>320</v>
      </c>
      <c r="G29" s="225">
        <f t="shared" si="9"/>
        <v>376</v>
      </c>
      <c r="H29" s="220">
        <f t="shared" si="9"/>
        <v>7</v>
      </c>
      <c r="I29" s="220">
        <f t="shared" si="9"/>
        <v>25</v>
      </c>
      <c r="J29" s="225">
        <f t="shared" si="9"/>
        <v>32</v>
      </c>
      <c r="K29" s="220">
        <f t="shared" si="9"/>
        <v>67</v>
      </c>
      <c r="L29" s="220">
        <f t="shared" si="9"/>
        <v>352</v>
      </c>
      <c r="M29" s="220">
        <f t="shared" si="9"/>
        <v>419</v>
      </c>
      <c r="N29" s="223">
        <f t="shared" si="9"/>
        <v>3</v>
      </c>
      <c r="O29" s="221">
        <f t="shared" si="9"/>
        <v>9</v>
      </c>
      <c r="P29" s="223">
        <f t="shared" si="9"/>
        <v>6</v>
      </c>
      <c r="Q29" s="240">
        <f t="shared" si="9"/>
        <v>27</v>
      </c>
    </row>
    <row r="30" spans="1:17" ht="18.75" customHeight="1">
      <c r="A30" s="244" t="s">
        <v>82</v>
      </c>
      <c r="B30" s="227"/>
      <c r="C30" s="245"/>
      <c r="D30" s="246"/>
      <c r="E30" s="230"/>
      <c r="F30" s="245"/>
      <c r="G30" s="247"/>
      <c r="H30" s="227"/>
      <c r="I30" s="245"/>
      <c r="J30" s="246"/>
      <c r="K30" s="230"/>
      <c r="L30" s="248"/>
      <c r="M30" s="247"/>
      <c r="N30" s="230"/>
      <c r="O30" s="352"/>
      <c r="P30" s="230"/>
      <c r="Q30" s="352"/>
    </row>
    <row r="31" spans="1:17" ht="18" customHeight="1">
      <c r="A31" s="215" t="s">
        <v>185</v>
      </c>
      <c r="B31" s="232">
        <v>2</v>
      </c>
      <c r="C31" s="233">
        <v>2</v>
      </c>
      <c r="D31" s="234">
        <f>SUM(B31:C31)</f>
        <v>4</v>
      </c>
      <c r="E31" s="235">
        <v>7</v>
      </c>
      <c r="F31" s="233">
        <v>9</v>
      </c>
      <c r="G31" s="236">
        <f>SUM(E31:F31)</f>
        <v>16</v>
      </c>
      <c r="H31" s="232">
        <v>1</v>
      </c>
      <c r="I31" s="233">
        <v>3</v>
      </c>
      <c r="J31" s="234">
        <f>SUM(H31:I31)</f>
        <v>4</v>
      </c>
      <c r="K31" s="235">
        <f aca="true" t="shared" si="10" ref="K31:M33">SUM(B31+E31+H31)</f>
        <v>10</v>
      </c>
      <c r="L31" s="233">
        <f t="shared" si="10"/>
        <v>14</v>
      </c>
      <c r="M31" s="236">
        <f t="shared" si="10"/>
        <v>24</v>
      </c>
      <c r="N31" s="235">
        <v>0</v>
      </c>
      <c r="O31" s="355">
        <v>0</v>
      </c>
      <c r="P31" s="235">
        <v>0</v>
      </c>
      <c r="Q31" s="355">
        <v>0</v>
      </c>
    </row>
    <row r="32" spans="1:17" ht="18" customHeight="1">
      <c r="A32" s="249" t="s">
        <v>184</v>
      </c>
      <c r="B32" s="232">
        <v>0</v>
      </c>
      <c r="C32" s="233">
        <v>0</v>
      </c>
      <c r="D32" s="234">
        <f>SUM(B32:C32)</f>
        <v>0</v>
      </c>
      <c r="E32" s="235">
        <v>0</v>
      </c>
      <c r="F32" s="233">
        <v>4</v>
      </c>
      <c r="G32" s="236">
        <f>SUM(E32:F32)</f>
        <v>4</v>
      </c>
      <c r="H32" s="232">
        <v>4</v>
      </c>
      <c r="I32" s="233">
        <v>13</v>
      </c>
      <c r="J32" s="234">
        <f>SUM(H32:I32)</f>
        <v>17</v>
      </c>
      <c r="K32" s="235">
        <f t="shared" si="10"/>
        <v>4</v>
      </c>
      <c r="L32" s="233">
        <f t="shared" si="10"/>
        <v>17</v>
      </c>
      <c r="M32" s="236">
        <f t="shared" si="10"/>
        <v>21</v>
      </c>
      <c r="N32" s="230">
        <v>0</v>
      </c>
      <c r="O32" s="310">
        <v>0</v>
      </c>
      <c r="P32" s="230">
        <v>0</v>
      </c>
      <c r="Q32" s="310">
        <v>1</v>
      </c>
    </row>
    <row r="33" spans="1:17" ht="18" customHeight="1">
      <c r="A33" s="250" t="s">
        <v>386</v>
      </c>
      <c r="B33" s="251">
        <v>0</v>
      </c>
      <c r="C33" s="233">
        <v>0</v>
      </c>
      <c r="D33" s="234">
        <f>SUM(B33:C33)</f>
        <v>0</v>
      </c>
      <c r="E33" s="235">
        <v>8</v>
      </c>
      <c r="F33" s="233">
        <v>14</v>
      </c>
      <c r="G33" s="236">
        <f>SUM(E33:F33)</f>
        <v>22</v>
      </c>
      <c r="H33" s="232">
        <v>0</v>
      </c>
      <c r="I33" s="233">
        <v>0</v>
      </c>
      <c r="J33" s="234">
        <f>SUM(H33:I33)</f>
        <v>0</v>
      </c>
      <c r="K33" s="235">
        <f t="shared" si="10"/>
        <v>8</v>
      </c>
      <c r="L33" s="233">
        <f t="shared" si="10"/>
        <v>14</v>
      </c>
      <c r="M33" s="236">
        <f t="shared" si="10"/>
        <v>22</v>
      </c>
      <c r="N33" s="243">
        <v>1</v>
      </c>
      <c r="O33" s="356">
        <v>1</v>
      </c>
      <c r="P33" s="243">
        <v>2</v>
      </c>
      <c r="Q33" s="356">
        <v>3</v>
      </c>
    </row>
    <row r="34" spans="1:17" ht="18.75" customHeight="1">
      <c r="A34" s="252" t="s">
        <v>6</v>
      </c>
      <c r="B34" s="253">
        <f aca="true" t="shared" si="11" ref="B34:M34">SUM(B31:B33)</f>
        <v>2</v>
      </c>
      <c r="C34" s="221">
        <f t="shared" si="11"/>
        <v>2</v>
      </c>
      <c r="D34" s="225">
        <f t="shared" si="11"/>
        <v>4</v>
      </c>
      <c r="E34" s="223">
        <f t="shared" si="11"/>
        <v>15</v>
      </c>
      <c r="F34" s="221">
        <f t="shared" si="11"/>
        <v>27</v>
      </c>
      <c r="G34" s="240">
        <f t="shared" si="11"/>
        <v>42</v>
      </c>
      <c r="H34" s="254">
        <f t="shared" si="11"/>
        <v>5</v>
      </c>
      <c r="I34" s="221">
        <f t="shared" si="11"/>
        <v>16</v>
      </c>
      <c r="J34" s="225">
        <f t="shared" si="11"/>
        <v>21</v>
      </c>
      <c r="K34" s="220">
        <f t="shared" si="11"/>
        <v>22</v>
      </c>
      <c r="L34" s="221">
        <f t="shared" si="11"/>
        <v>45</v>
      </c>
      <c r="M34" s="221">
        <f t="shared" si="11"/>
        <v>67</v>
      </c>
      <c r="N34" s="223">
        <f>SUM(N31:N33)</f>
        <v>1</v>
      </c>
      <c r="O34" s="221">
        <f>SUM(O31:O33)</f>
        <v>1</v>
      </c>
      <c r="P34" s="223">
        <f>SUM(P31:P33)</f>
        <v>2</v>
      </c>
      <c r="Q34" s="240">
        <f>SUM(Q31:Q33)</f>
        <v>4</v>
      </c>
    </row>
    <row r="35" spans="1:17" ht="18.75" customHeight="1">
      <c r="A35" s="255" t="s">
        <v>198</v>
      </c>
      <c r="B35" s="256"/>
      <c r="C35" s="245"/>
      <c r="D35" s="257"/>
      <c r="E35" s="258"/>
      <c r="F35" s="245"/>
      <c r="G35" s="259"/>
      <c r="H35" s="260"/>
      <c r="I35" s="245"/>
      <c r="J35" s="257"/>
      <c r="K35" s="261"/>
      <c r="L35" s="248"/>
      <c r="M35" s="259"/>
      <c r="N35" s="230"/>
      <c r="O35" s="352"/>
      <c r="P35" s="230"/>
      <c r="Q35" s="352"/>
    </row>
    <row r="36" spans="1:17" ht="18" customHeight="1">
      <c r="A36" s="215" t="s">
        <v>210</v>
      </c>
      <c r="B36" s="232">
        <v>0</v>
      </c>
      <c r="C36" s="233">
        <v>0</v>
      </c>
      <c r="D36" s="234">
        <f>SUM(B36:C36)</f>
        <v>0</v>
      </c>
      <c r="E36" s="235">
        <v>0</v>
      </c>
      <c r="F36" s="233">
        <v>0</v>
      </c>
      <c r="G36" s="236">
        <f>SUM(E36:F36)</f>
        <v>0</v>
      </c>
      <c r="H36" s="232">
        <v>1</v>
      </c>
      <c r="I36" s="233">
        <v>7</v>
      </c>
      <c r="J36" s="234">
        <f>SUM(H36:I36)</f>
        <v>8</v>
      </c>
      <c r="K36" s="235">
        <f aca="true" t="shared" si="12" ref="K36:M37">SUM(B36+E36+H36)</f>
        <v>1</v>
      </c>
      <c r="L36" s="233">
        <f t="shared" si="12"/>
        <v>7</v>
      </c>
      <c r="M36" s="236">
        <f t="shared" si="12"/>
        <v>8</v>
      </c>
      <c r="N36" s="235">
        <v>1</v>
      </c>
      <c r="O36" s="355">
        <v>1</v>
      </c>
      <c r="P36" s="235">
        <v>0</v>
      </c>
      <c r="Q36" s="355">
        <v>2</v>
      </c>
    </row>
    <row r="37" spans="1:17" ht="18" customHeight="1">
      <c r="A37" s="250" t="s">
        <v>183</v>
      </c>
      <c r="B37" s="251">
        <v>3</v>
      </c>
      <c r="C37" s="233">
        <v>1</v>
      </c>
      <c r="D37" s="234">
        <f>SUM(B37:C37)</f>
        <v>4</v>
      </c>
      <c r="E37" s="235">
        <v>7</v>
      </c>
      <c r="F37" s="233">
        <v>1</v>
      </c>
      <c r="G37" s="236">
        <f>SUM(E37:F37)</f>
        <v>8</v>
      </c>
      <c r="H37" s="232">
        <v>20</v>
      </c>
      <c r="I37" s="233">
        <v>5</v>
      </c>
      <c r="J37" s="234">
        <f>SUM(H37:I37)</f>
        <v>25</v>
      </c>
      <c r="K37" s="235">
        <f t="shared" si="12"/>
        <v>30</v>
      </c>
      <c r="L37" s="233">
        <f t="shared" si="12"/>
        <v>7</v>
      </c>
      <c r="M37" s="236">
        <f t="shared" si="12"/>
        <v>37</v>
      </c>
      <c r="N37" s="243">
        <v>0</v>
      </c>
      <c r="O37" s="356">
        <v>0</v>
      </c>
      <c r="P37" s="243">
        <v>1</v>
      </c>
      <c r="Q37" s="356">
        <v>1</v>
      </c>
    </row>
    <row r="38" spans="1:17" ht="18.75" customHeight="1">
      <c r="A38" s="252" t="s">
        <v>6</v>
      </c>
      <c r="B38" s="253">
        <f aca="true" t="shared" si="13" ref="B38:M38">SUM(B35:B37)</f>
        <v>3</v>
      </c>
      <c r="C38" s="221">
        <f t="shared" si="13"/>
        <v>1</v>
      </c>
      <c r="D38" s="239">
        <f t="shared" si="13"/>
        <v>4</v>
      </c>
      <c r="E38" s="223">
        <f t="shared" si="13"/>
        <v>7</v>
      </c>
      <c r="F38" s="221">
        <f t="shared" si="13"/>
        <v>1</v>
      </c>
      <c r="G38" s="240">
        <f t="shared" si="13"/>
        <v>8</v>
      </c>
      <c r="H38" s="254">
        <f t="shared" si="13"/>
        <v>21</v>
      </c>
      <c r="I38" s="221">
        <f t="shared" si="13"/>
        <v>12</v>
      </c>
      <c r="J38" s="239">
        <f t="shared" si="13"/>
        <v>33</v>
      </c>
      <c r="K38" s="262">
        <f t="shared" si="13"/>
        <v>31</v>
      </c>
      <c r="L38" s="263">
        <f t="shared" si="13"/>
        <v>14</v>
      </c>
      <c r="M38" s="240">
        <f t="shared" si="13"/>
        <v>45</v>
      </c>
      <c r="N38" s="223">
        <f>SUM(N36:N37)</f>
        <v>1</v>
      </c>
      <c r="O38" s="221">
        <f>SUM(O36:O37)</f>
        <v>1</v>
      </c>
      <c r="P38" s="223">
        <f>SUM(P36:P37)</f>
        <v>1</v>
      </c>
      <c r="Q38" s="240">
        <f>SUM(Q36:Q37)</f>
        <v>3</v>
      </c>
    </row>
    <row r="39" spans="1:17" ht="18.75" customHeight="1">
      <c r="A39" s="265" t="s">
        <v>84</v>
      </c>
      <c r="B39" s="261"/>
      <c r="C39" s="248"/>
      <c r="D39" s="266"/>
      <c r="E39" s="260"/>
      <c r="F39" s="248"/>
      <c r="G39" s="267"/>
      <c r="H39" s="261"/>
      <c r="I39" s="248"/>
      <c r="J39" s="266"/>
      <c r="K39" s="260"/>
      <c r="L39" s="248"/>
      <c r="M39" s="267"/>
      <c r="N39" s="230"/>
      <c r="O39" s="241"/>
      <c r="P39" s="242"/>
      <c r="Q39" s="358"/>
    </row>
    <row r="40" spans="1:17" ht="18" customHeight="1">
      <c r="A40" s="268" t="s">
        <v>186</v>
      </c>
      <c r="B40" s="235">
        <v>1</v>
      </c>
      <c r="C40" s="233">
        <v>9</v>
      </c>
      <c r="D40" s="236">
        <f>SUM(B40:C40)</f>
        <v>10</v>
      </c>
      <c r="E40" s="232">
        <v>2</v>
      </c>
      <c r="F40" s="233">
        <v>25</v>
      </c>
      <c r="G40" s="234">
        <f>SUM(E40:F40)</f>
        <v>27</v>
      </c>
      <c r="H40" s="235">
        <v>2</v>
      </c>
      <c r="I40" s="233">
        <v>13</v>
      </c>
      <c r="J40" s="236">
        <f>SUM(H40:I40)</f>
        <v>15</v>
      </c>
      <c r="K40" s="232">
        <f aca="true" t="shared" si="14" ref="K40:M44">SUM(B40+E40+H40)</f>
        <v>5</v>
      </c>
      <c r="L40" s="233">
        <f t="shared" si="14"/>
        <v>47</v>
      </c>
      <c r="M40" s="234">
        <f t="shared" si="14"/>
        <v>52</v>
      </c>
      <c r="N40" s="235">
        <v>0</v>
      </c>
      <c r="O40" s="355">
        <v>0</v>
      </c>
      <c r="P40" s="235">
        <v>0</v>
      </c>
      <c r="Q40" s="355">
        <v>0</v>
      </c>
    </row>
    <row r="41" spans="1:17" ht="18" customHeight="1">
      <c r="A41" s="268" t="s">
        <v>187</v>
      </c>
      <c r="B41" s="235">
        <v>1</v>
      </c>
      <c r="C41" s="233">
        <v>11</v>
      </c>
      <c r="D41" s="236">
        <f>SUM(B41:C41)</f>
        <v>12</v>
      </c>
      <c r="E41" s="232">
        <v>16</v>
      </c>
      <c r="F41" s="233">
        <v>51</v>
      </c>
      <c r="G41" s="234">
        <f>SUM(E41:F41)</f>
        <v>67</v>
      </c>
      <c r="H41" s="235">
        <v>3</v>
      </c>
      <c r="I41" s="233">
        <v>30</v>
      </c>
      <c r="J41" s="236">
        <f>SUM(H41:I41)</f>
        <v>33</v>
      </c>
      <c r="K41" s="232">
        <f t="shared" si="14"/>
        <v>20</v>
      </c>
      <c r="L41" s="233">
        <f t="shared" si="14"/>
        <v>92</v>
      </c>
      <c r="M41" s="234">
        <f t="shared" si="14"/>
        <v>112</v>
      </c>
      <c r="N41" s="237">
        <v>0</v>
      </c>
      <c r="O41" s="353">
        <v>0</v>
      </c>
      <c r="P41" s="237">
        <v>1</v>
      </c>
      <c r="Q41" s="353">
        <v>4</v>
      </c>
    </row>
    <row r="42" spans="1:17" ht="18" customHeight="1">
      <c r="A42" s="268" t="s">
        <v>387</v>
      </c>
      <c r="B42" s="235">
        <v>0</v>
      </c>
      <c r="C42" s="233">
        <v>0</v>
      </c>
      <c r="D42" s="236">
        <f>SUM(B42:C42)</f>
        <v>0</v>
      </c>
      <c r="E42" s="232">
        <v>0</v>
      </c>
      <c r="F42" s="233">
        <v>4</v>
      </c>
      <c r="G42" s="234">
        <f>SUM(E42:F42)</f>
        <v>4</v>
      </c>
      <c r="H42" s="235">
        <v>0</v>
      </c>
      <c r="I42" s="233">
        <v>6</v>
      </c>
      <c r="J42" s="236">
        <f>SUM(H42:I42)</f>
        <v>6</v>
      </c>
      <c r="K42" s="232">
        <f t="shared" si="14"/>
        <v>0</v>
      </c>
      <c r="L42" s="233">
        <f t="shared" si="14"/>
        <v>10</v>
      </c>
      <c r="M42" s="234">
        <f t="shared" si="14"/>
        <v>10</v>
      </c>
      <c r="N42" s="242">
        <v>0</v>
      </c>
      <c r="O42" s="354">
        <v>0</v>
      </c>
      <c r="P42" s="242">
        <v>0</v>
      </c>
      <c r="Q42" s="354">
        <v>0</v>
      </c>
    </row>
    <row r="43" spans="1:17" ht="18" customHeight="1">
      <c r="A43" s="268" t="s">
        <v>189</v>
      </c>
      <c r="B43" s="235">
        <v>3</v>
      </c>
      <c r="C43" s="233">
        <v>12</v>
      </c>
      <c r="D43" s="236">
        <f>SUM(B43:C43)</f>
        <v>15</v>
      </c>
      <c r="E43" s="232">
        <v>9</v>
      </c>
      <c r="F43" s="233">
        <v>47</v>
      </c>
      <c r="G43" s="234">
        <f>SUM(E43:F43)</f>
        <v>56</v>
      </c>
      <c r="H43" s="235">
        <v>8</v>
      </c>
      <c r="I43" s="233">
        <v>32</v>
      </c>
      <c r="J43" s="236">
        <f>SUM(H43:I43)</f>
        <v>40</v>
      </c>
      <c r="K43" s="232">
        <f t="shared" si="14"/>
        <v>20</v>
      </c>
      <c r="L43" s="233">
        <f t="shared" si="14"/>
        <v>91</v>
      </c>
      <c r="M43" s="234">
        <f t="shared" si="14"/>
        <v>111</v>
      </c>
      <c r="N43" s="243">
        <v>0</v>
      </c>
      <c r="O43" s="356">
        <v>0</v>
      </c>
      <c r="P43" s="243">
        <v>0</v>
      </c>
      <c r="Q43" s="356">
        <v>0</v>
      </c>
    </row>
    <row r="44" spans="1:17" ht="18.75" customHeight="1">
      <c r="A44" s="217" t="s">
        <v>6</v>
      </c>
      <c r="B44" s="223">
        <f aca="true" t="shared" si="15" ref="B44:J44">SUM(B40:B43)</f>
        <v>5</v>
      </c>
      <c r="C44" s="221">
        <f t="shared" si="15"/>
        <v>32</v>
      </c>
      <c r="D44" s="218">
        <f t="shared" si="15"/>
        <v>37</v>
      </c>
      <c r="E44" s="220">
        <f t="shared" si="15"/>
        <v>27</v>
      </c>
      <c r="F44" s="221">
        <f t="shared" si="15"/>
        <v>127</v>
      </c>
      <c r="G44" s="216">
        <f t="shared" si="15"/>
        <v>154</v>
      </c>
      <c r="H44" s="223">
        <f t="shared" si="15"/>
        <v>13</v>
      </c>
      <c r="I44" s="221">
        <f t="shared" si="15"/>
        <v>81</v>
      </c>
      <c r="J44" s="218">
        <f t="shared" si="15"/>
        <v>94</v>
      </c>
      <c r="K44" s="220">
        <f t="shared" si="14"/>
        <v>45</v>
      </c>
      <c r="L44" s="221">
        <f t="shared" si="14"/>
        <v>240</v>
      </c>
      <c r="M44" s="239">
        <f t="shared" si="14"/>
        <v>285</v>
      </c>
      <c r="N44" s="223">
        <f>SUM(N40:N43)</f>
        <v>0</v>
      </c>
      <c r="O44" s="221">
        <f>SUM(O40:O43)</f>
        <v>0</v>
      </c>
      <c r="P44" s="223">
        <f>SUM(P40:P43)</f>
        <v>1</v>
      </c>
      <c r="Q44" s="240">
        <f>SUM(Q40:Q43)</f>
        <v>4</v>
      </c>
    </row>
    <row r="45" spans="1:17" ht="21" customHeight="1">
      <c r="A45" s="719" t="s">
        <v>79</v>
      </c>
      <c r="B45" s="719"/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</row>
    <row r="46" spans="1:17" ht="21" customHeight="1">
      <c r="A46" s="719" t="s">
        <v>377</v>
      </c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</row>
    <row r="47" spans="7:17" ht="21" customHeight="1">
      <c r="G47" s="350"/>
      <c r="M47" s="350"/>
      <c r="N47" s="351"/>
      <c r="O47" s="351"/>
      <c r="P47" s="351"/>
      <c r="Q47" s="351"/>
    </row>
    <row r="48" spans="1:17" ht="21" customHeight="1">
      <c r="A48" s="720" t="s">
        <v>75</v>
      </c>
      <c r="B48" s="722" t="s">
        <v>378</v>
      </c>
      <c r="C48" s="722"/>
      <c r="D48" s="722"/>
      <c r="E48" s="723" t="s">
        <v>379</v>
      </c>
      <c r="F48" s="722"/>
      <c r="G48" s="724"/>
      <c r="H48" s="722" t="s">
        <v>380</v>
      </c>
      <c r="I48" s="722"/>
      <c r="J48" s="722"/>
      <c r="K48" s="219" t="s">
        <v>6</v>
      </c>
      <c r="L48" s="219"/>
      <c r="M48" s="219"/>
      <c r="N48" s="725" t="s">
        <v>381</v>
      </c>
      <c r="O48" s="726"/>
      <c r="P48" s="725" t="s">
        <v>382</v>
      </c>
      <c r="Q48" s="726"/>
    </row>
    <row r="49" spans="1:17" ht="21" customHeight="1">
      <c r="A49" s="721"/>
      <c r="B49" s="220" t="s">
        <v>4</v>
      </c>
      <c r="C49" s="221" t="s">
        <v>5</v>
      </c>
      <c r="D49" s="222" t="s">
        <v>6</v>
      </c>
      <c r="E49" s="223" t="s">
        <v>4</v>
      </c>
      <c r="F49" s="221" t="s">
        <v>5</v>
      </c>
      <c r="G49" s="224" t="s">
        <v>6</v>
      </c>
      <c r="H49" s="220" t="s">
        <v>4</v>
      </c>
      <c r="I49" s="221" t="s">
        <v>5</v>
      </c>
      <c r="J49" s="222" t="s">
        <v>6</v>
      </c>
      <c r="K49" s="223" t="s">
        <v>4</v>
      </c>
      <c r="L49" s="221" t="s">
        <v>5</v>
      </c>
      <c r="M49" s="224" t="s">
        <v>6</v>
      </c>
      <c r="N49" s="220" t="s">
        <v>383</v>
      </c>
      <c r="O49" s="225" t="s">
        <v>384</v>
      </c>
      <c r="P49" s="223" t="s">
        <v>383</v>
      </c>
      <c r="Q49" s="225" t="s">
        <v>384</v>
      </c>
    </row>
    <row r="50" spans="1:17" ht="18" customHeight="1">
      <c r="A50" s="255" t="s">
        <v>85</v>
      </c>
      <c r="B50" s="269"/>
      <c r="C50" s="270"/>
      <c r="D50" s="271"/>
      <c r="E50" s="269"/>
      <c r="F50" s="270"/>
      <c r="G50" s="271"/>
      <c r="H50" s="269"/>
      <c r="I50" s="270"/>
      <c r="J50" s="271"/>
      <c r="K50" s="269"/>
      <c r="L50" s="270"/>
      <c r="M50" s="247"/>
      <c r="N50" s="230"/>
      <c r="O50" s="310"/>
      <c r="P50" s="230"/>
      <c r="Q50" s="310"/>
    </row>
    <row r="51" spans="1:17" ht="18.75" customHeight="1">
      <c r="A51" s="272" t="s">
        <v>188</v>
      </c>
      <c r="B51" s="273">
        <v>0</v>
      </c>
      <c r="C51" s="274">
        <v>8</v>
      </c>
      <c r="D51" s="236">
        <f>SUM(B51:C51)</f>
        <v>8</v>
      </c>
      <c r="E51" s="229">
        <v>13</v>
      </c>
      <c r="F51" s="274">
        <v>90</v>
      </c>
      <c r="G51" s="275">
        <f>SUM(E51:F51)</f>
        <v>103</v>
      </c>
      <c r="H51" s="229">
        <v>14</v>
      </c>
      <c r="I51" s="274">
        <v>135</v>
      </c>
      <c r="J51" s="236">
        <f>SUM(H51:I51)</f>
        <v>149</v>
      </c>
      <c r="K51" s="232">
        <f aca="true" t="shared" si="16" ref="K51:M52">SUM(B51+E51+H51)</f>
        <v>27</v>
      </c>
      <c r="L51" s="276">
        <f t="shared" si="16"/>
        <v>233</v>
      </c>
      <c r="M51" s="234">
        <f t="shared" si="16"/>
        <v>260</v>
      </c>
      <c r="N51" s="277">
        <v>0</v>
      </c>
      <c r="O51" s="359">
        <v>8</v>
      </c>
      <c r="P51" s="277">
        <v>2</v>
      </c>
      <c r="Q51" s="359">
        <v>18</v>
      </c>
    </row>
    <row r="52" spans="1:17" ht="18.75" customHeight="1">
      <c r="A52" s="278" t="s">
        <v>6</v>
      </c>
      <c r="B52" s="253">
        <f aca="true" t="shared" si="17" ref="B52:J52">SUM(B50:B51)</f>
        <v>0</v>
      </c>
      <c r="C52" s="221">
        <f t="shared" si="17"/>
        <v>8</v>
      </c>
      <c r="D52" s="239">
        <f t="shared" si="17"/>
        <v>8</v>
      </c>
      <c r="E52" s="223">
        <f t="shared" si="17"/>
        <v>13</v>
      </c>
      <c r="F52" s="221">
        <f t="shared" si="17"/>
        <v>90</v>
      </c>
      <c r="G52" s="240">
        <f t="shared" si="17"/>
        <v>103</v>
      </c>
      <c r="H52" s="254">
        <f t="shared" si="17"/>
        <v>14</v>
      </c>
      <c r="I52" s="221">
        <f t="shared" si="17"/>
        <v>135</v>
      </c>
      <c r="J52" s="239">
        <f t="shared" si="17"/>
        <v>149</v>
      </c>
      <c r="K52" s="223">
        <f t="shared" si="16"/>
        <v>27</v>
      </c>
      <c r="L52" s="221">
        <f t="shared" si="16"/>
        <v>233</v>
      </c>
      <c r="M52" s="240">
        <f t="shared" si="16"/>
        <v>260</v>
      </c>
      <c r="N52" s="223">
        <f>SUM(N51)</f>
        <v>0</v>
      </c>
      <c r="O52" s="221">
        <f>SUM(O51)</f>
        <v>8</v>
      </c>
      <c r="P52" s="223">
        <f>SUM(P51)</f>
        <v>2</v>
      </c>
      <c r="Q52" s="240">
        <f>SUM(Q51)</f>
        <v>18</v>
      </c>
    </row>
    <row r="53" spans="1:17" ht="18" customHeight="1">
      <c r="A53" s="255" t="s">
        <v>86</v>
      </c>
      <c r="B53" s="269"/>
      <c r="C53" s="270"/>
      <c r="D53" s="271"/>
      <c r="E53" s="269"/>
      <c r="F53" s="270"/>
      <c r="G53" s="271"/>
      <c r="H53" s="269"/>
      <c r="I53" s="270"/>
      <c r="J53" s="271"/>
      <c r="K53" s="269"/>
      <c r="L53" s="270"/>
      <c r="M53" s="247"/>
      <c r="N53" s="230"/>
      <c r="O53" s="310"/>
      <c r="P53" s="230"/>
      <c r="Q53" s="310"/>
    </row>
    <row r="54" spans="1:17" ht="18.75" customHeight="1">
      <c r="A54" s="272" t="s">
        <v>190</v>
      </c>
      <c r="B54" s="273">
        <v>0</v>
      </c>
      <c r="C54" s="274">
        <v>0</v>
      </c>
      <c r="D54" s="236">
        <f>SUM(B54:C54)</f>
        <v>0</v>
      </c>
      <c r="E54" s="229">
        <v>11</v>
      </c>
      <c r="F54" s="274">
        <v>76</v>
      </c>
      <c r="G54" s="275">
        <f>SUM(E54:F54)</f>
        <v>87</v>
      </c>
      <c r="H54" s="229">
        <v>0</v>
      </c>
      <c r="I54" s="274">
        <v>2</v>
      </c>
      <c r="J54" s="236">
        <f>SUM(H54:I54)</f>
        <v>2</v>
      </c>
      <c r="K54" s="232">
        <f aca="true" t="shared" si="18" ref="K54:M55">SUM(B54+E54+H54)</f>
        <v>11</v>
      </c>
      <c r="L54" s="276">
        <f t="shared" si="18"/>
        <v>78</v>
      </c>
      <c r="M54" s="234">
        <f t="shared" si="18"/>
        <v>89</v>
      </c>
      <c r="N54" s="277">
        <v>0</v>
      </c>
      <c r="O54" s="359">
        <v>1</v>
      </c>
      <c r="P54" s="277">
        <v>0</v>
      </c>
      <c r="Q54" s="359">
        <v>0</v>
      </c>
    </row>
    <row r="55" spans="1:17" ht="18.75" customHeight="1">
      <c r="A55" s="278" t="s">
        <v>6</v>
      </c>
      <c r="B55" s="253">
        <f aca="true" t="shared" si="19" ref="B55:J55">SUM(B53:B54)</f>
        <v>0</v>
      </c>
      <c r="C55" s="221">
        <f t="shared" si="19"/>
        <v>0</v>
      </c>
      <c r="D55" s="239">
        <f t="shared" si="19"/>
        <v>0</v>
      </c>
      <c r="E55" s="223">
        <f t="shared" si="19"/>
        <v>11</v>
      </c>
      <c r="F55" s="221">
        <f t="shared" si="19"/>
        <v>76</v>
      </c>
      <c r="G55" s="240">
        <f t="shared" si="19"/>
        <v>87</v>
      </c>
      <c r="H55" s="254">
        <f t="shared" si="19"/>
        <v>0</v>
      </c>
      <c r="I55" s="221">
        <f t="shared" si="19"/>
        <v>2</v>
      </c>
      <c r="J55" s="239">
        <f t="shared" si="19"/>
        <v>2</v>
      </c>
      <c r="K55" s="223">
        <f t="shared" si="18"/>
        <v>11</v>
      </c>
      <c r="L55" s="221">
        <f t="shared" si="18"/>
        <v>78</v>
      </c>
      <c r="M55" s="240">
        <f t="shared" si="18"/>
        <v>89</v>
      </c>
      <c r="N55" s="223">
        <f>SUM(N54)</f>
        <v>0</v>
      </c>
      <c r="O55" s="221">
        <f>SUM(O54)</f>
        <v>1</v>
      </c>
      <c r="P55" s="223">
        <f>SUM(P54)</f>
        <v>0</v>
      </c>
      <c r="Q55" s="240">
        <f>SUM(Q54)</f>
        <v>0</v>
      </c>
    </row>
    <row r="56" spans="1:17" ht="18.75" customHeight="1">
      <c r="A56" s="226" t="s">
        <v>87</v>
      </c>
      <c r="B56" s="230"/>
      <c r="C56" s="228"/>
      <c r="D56" s="231"/>
      <c r="E56" s="227"/>
      <c r="F56" s="228"/>
      <c r="G56" s="229"/>
      <c r="H56" s="230"/>
      <c r="I56" s="228"/>
      <c r="J56" s="231"/>
      <c r="K56" s="227"/>
      <c r="L56" s="228"/>
      <c r="M56" s="229"/>
      <c r="N56" s="230"/>
      <c r="O56" s="310"/>
      <c r="P56" s="230"/>
      <c r="Q56" s="310"/>
    </row>
    <row r="57" spans="1:17" ht="18" customHeight="1">
      <c r="A57" s="268" t="s">
        <v>95</v>
      </c>
      <c r="B57" s="235">
        <v>0</v>
      </c>
      <c r="C57" s="233">
        <v>0</v>
      </c>
      <c r="D57" s="236">
        <f aca="true" t="shared" si="20" ref="D57:D76">SUM(B57:C57)</f>
        <v>0</v>
      </c>
      <c r="E57" s="232">
        <v>1</v>
      </c>
      <c r="F57" s="233">
        <v>15</v>
      </c>
      <c r="G57" s="234">
        <f aca="true" t="shared" si="21" ref="G57:G76">SUM(E57:F57)</f>
        <v>16</v>
      </c>
      <c r="H57" s="235">
        <v>1</v>
      </c>
      <c r="I57" s="233">
        <v>1</v>
      </c>
      <c r="J57" s="236">
        <f aca="true" t="shared" si="22" ref="J57:J76">SUM(H57:I57)</f>
        <v>2</v>
      </c>
      <c r="K57" s="232">
        <f aca="true" t="shared" si="23" ref="K57:M77">SUM(B57+E57+H57)</f>
        <v>2</v>
      </c>
      <c r="L57" s="233">
        <f t="shared" si="23"/>
        <v>16</v>
      </c>
      <c r="M57" s="234">
        <f t="shared" si="23"/>
        <v>18</v>
      </c>
      <c r="N57" s="235">
        <v>0</v>
      </c>
      <c r="O57" s="355">
        <v>0</v>
      </c>
      <c r="P57" s="235">
        <v>0</v>
      </c>
      <c r="Q57" s="355">
        <v>1</v>
      </c>
    </row>
    <row r="58" spans="1:17" ht="18" customHeight="1">
      <c r="A58" s="268" t="s">
        <v>96</v>
      </c>
      <c r="B58" s="235">
        <v>1</v>
      </c>
      <c r="C58" s="233">
        <v>12</v>
      </c>
      <c r="D58" s="236">
        <f t="shared" si="20"/>
        <v>13</v>
      </c>
      <c r="E58" s="232">
        <v>0</v>
      </c>
      <c r="F58" s="233">
        <v>25</v>
      </c>
      <c r="G58" s="234">
        <f t="shared" si="21"/>
        <v>25</v>
      </c>
      <c r="H58" s="235">
        <v>0</v>
      </c>
      <c r="I58" s="233">
        <v>5</v>
      </c>
      <c r="J58" s="236">
        <f t="shared" si="22"/>
        <v>5</v>
      </c>
      <c r="K58" s="232">
        <f t="shared" si="23"/>
        <v>1</v>
      </c>
      <c r="L58" s="233">
        <f t="shared" si="23"/>
        <v>42</v>
      </c>
      <c r="M58" s="234">
        <f t="shared" si="23"/>
        <v>43</v>
      </c>
      <c r="N58" s="237">
        <v>0</v>
      </c>
      <c r="O58" s="353">
        <v>2</v>
      </c>
      <c r="P58" s="237">
        <v>0</v>
      </c>
      <c r="Q58" s="353">
        <v>2</v>
      </c>
    </row>
    <row r="59" spans="1:17" ht="18" customHeight="1">
      <c r="A59" s="268" t="s">
        <v>97</v>
      </c>
      <c r="B59" s="235">
        <v>0</v>
      </c>
      <c r="C59" s="233">
        <v>0</v>
      </c>
      <c r="D59" s="236">
        <f t="shared" si="20"/>
        <v>0</v>
      </c>
      <c r="E59" s="232">
        <v>0</v>
      </c>
      <c r="F59" s="233">
        <v>5</v>
      </c>
      <c r="G59" s="234">
        <f t="shared" si="21"/>
        <v>5</v>
      </c>
      <c r="H59" s="235">
        <v>0</v>
      </c>
      <c r="I59" s="233">
        <v>0</v>
      </c>
      <c r="J59" s="236">
        <f t="shared" si="22"/>
        <v>0</v>
      </c>
      <c r="K59" s="232">
        <f t="shared" si="23"/>
        <v>0</v>
      </c>
      <c r="L59" s="233">
        <f t="shared" si="23"/>
        <v>5</v>
      </c>
      <c r="M59" s="234">
        <f t="shared" si="23"/>
        <v>5</v>
      </c>
      <c r="N59" s="237">
        <v>0</v>
      </c>
      <c r="O59" s="353">
        <v>0</v>
      </c>
      <c r="P59" s="237">
        <v>0</v>
      </c>
      <c r="Q59" s="353">
        <v>0</v>
      </c>
    </row>
    <row r="60" spans="1:17" ht="18" customHeight="1">
      <c r="A60" s="268" t="s">
        <v>98</v>
      </c>
      <c r="B60" s="235">
        <v>0</v>
      </c>
      <c r="C60" s="233">
        <v>0</v>
      </c>
      <c r="D60" s="236">
        <f t="shared" si="20"/>
        <v>0</v>
      </c>
      <c r="E60" s="232">
        <v>0</v>
      </c>
      <c r="F60" s="233">
        <v>18</v>
      </c>
      <c r="G60" s="234">
        <f t="shared" si="21"/>
        <v>18</v>
      </c>
      <c r="H60" s="235">
        <v>0</v>
      </c>
      <c r="I60" s="233">
        <v>2</v>
      </c>
      <c r="J60" s="236">
        <f t="shared" si="22"/>
        <v>2</v>
      </c>
      <c r="K60" s="232">
        <f t="shared" si="23"/>
        <v>0</v>
      </c>
      <c r="L60" s="233">
        <f t="shared" si="23"/>
        <v>20</v>
      </c>
      <c r="M60" s="234">
        <f t="shared" si="23"/>
        <v>20</v>
      </c>
      <c r="N60" s="237">
        <v>0</v>
      </c>
      <c r="O60" s="353">
        <v>0</v>
      </c>
      <c r="P60" s="237">
        <v>0</v>
      </c>
      <c r="Q60" s="353">
        <v>0</v>
      </c>
    </row>
    <row r="61" spans="1:17" ht="18" customHeight="1">
      <c r="A61" s="268" t="s">
        <v>99</v>
      </c>
      <c r="B61" s="235">
        <v>1</v>
      </c>
      <c r="C61" s="233">
        <v>0</v>
      </c>
      <c r="D61" s="236">
        <f t="shared" si="20"/>
        <v>1</v>
      </c>
      <c r="E61" s="232">
        <v>2</v>
      </c>
      <c r="F61" s="233">
        <v>18</v>
      </c>
      <c r="G61" s="234">
        <f t="shared" si="21"/>
        <v>20</v>
      </c>
      <c r="H61" s="235">
        <v>0</v>
      </c>
      <c r="I61" s="233">
        <v>5</v>
      </c>
      <c r="J61" s="236">
        <f t="shared" si="22"/>
        <v>5</v>
      </c>
      <c r="K61" s="232">
        <f t="shared" si="23"/>
        <v>3</v>
      </c>
      <c r="L61" s="233">
        <f t="shared" si="23"/>
        <v>23</v>
      </c>
      <c r="M61" s="234">
        <f t="shared" si="23"/>
        <v>26</v>
      </c>
      <c r="N61" s="237">
        <v>0</v>
      </c>
      <c r="O61" s="353">
        <v>0</v>
      </c>
      <c r="P61" s="237">
        <v>0</v>
      </c>
      <c r="Q61" s="353">
        <v>0</v>
      </c>
    </row>
    <row r="62" spans="1:17" ht="18" customHeight="1">
      <c r="A62" s="268" t="s">
        <v>100</v>
      </c>
      <c r="B62" s="235">
        <v>0</v>
      </c>
      <c r="C62" s="233">
        <v>0</v>
      </c>
      <c r="D62" s="236">
        <f t="shared" si="20"/>
        <v>0</v>
      </c>
      <c r="E62" s="232">
        <v>0</v>
      </c>
      <c r="F62" s="233">
        <v>4</v>
      </c>
      <c r="G62" s="234">
        <f t="shared" si="21"/>
        <v>4</v>
      </c>
      <c r="H62" s="235">
        <v>0</v>
      </c>
      <c r="I62" s="233">
        <v>0</v>
      </c>
      <c r="J62" s="236">
        <f t="shared" si="22"/>
        <v>0</v>
      </c>
      <c r="K62" s="232">
        <f t="shared" si="23"/>
        <v>0</v>
      </c>
      <c r="L62" s="233">
        <f t="shared" si="23"/>
        <v>4</v>
      </c>
      <c r="M62" s="234">
        <f t="shared" si="23"/>
        <v>4</v>
      </c>
      <c r="N62" s="237">
        <v>0</v>
      </c>
      <c r="O62" s="353">
        <v>0</v>
      </c>
      <c r="P62" s="237">
        <v>0</v>
      </c>
      <c r="Q62" s="353">
        <v>0</v>
      </c>
    </row>
    <row r="63" spans="1:17" ht="18" customHeight="1">
      <c r="A63" s="268" t="s">
        <v>101</v>
      </c>
      <c r="B63" s="235">
        <v>0</v>
      </c>
      <c r="C63" s="233">
        <v>0</v>
      </c>
      <c r="D63" s="236">
        <f t="shared" si="20"/>
        <v>0</v>
      </c>
      <c r="E63" s="232">
        <v>2</v>
      </c>
      <c r="F63" s="233">
        <v>6</v>
      </c>
      <c r="G63" s="234">
        <f t="shared" si="21"/>
        <v>8</v>
      </c>
      <c r="H63" s="235">
        <v>2</v>
      </c>
      <c r="I63" s="233">
        <v>0</v>
      </c>
      <c r="J63" s="236">
        <f t="shared" si="22"/>
        <v>2</v>
      </c>
      <c r="K63" s="232">
        <f t="shared" si="23"/>
        <v>4</v>
      </c>
      <c r="L63" s="233">
        <f t="shared" si="23"/>
        <v>6</v>
      </c>
      <c r="M63" s="234">
        <f t="shared" si="23"/>
        <v>10</v>
      </c>
      <c r="N63" s="237">
        <v>0</v>
      </c>
      <c r="O63" s="353">
        <v>0</v>
      </c>
      <c r="P63" s="237">
        <v>0</v>
      </c>
      <c r="Q63" s="353">
        <v>1</v>
      </c>
    </row>
    <row r="64" spans="1:17" ht="18" customHeight="1">
      <c r="A64" s="268" t="s">
        <v>102</v>
      </c>
      <c r="B64" s="235">
        <v>0</v>
      </c>
      <c r="C64" s="233">
        <v>0</v>
      </c>
      <c r="D64" s="236">
        <f t="shared" si="20"/>
        <v>0</v>
      </c>
      <c r="E64" s="232">
        <v>2</v>
      </c>
      <c r="F64" s="233">
        <v>7</v>
      </c>
      <c r="G64" s="234">
        <f t="shared" si="21"/>
        <v>9</v>
      </c>
      <c r="H64" s="235">
        <v>0</v>
      </c>
      <c r="I64" s="233">
        <v>0</v>
      </c>
      <c r="J64" s="236">
        <f t="shared" si="22"/>
        <v>0</v>
      </c>
      <c r="K64" s="232">
        <f t="shared" si="23"/>
        <v>2</v>
      </c>
      <c r="L64" s="233">
        <f t="shared" si="23"/>
        <v>7</v>
      </c>
      <c r="M64" s="234">
        <f t="shared" si="23"/>
        <v>9</v>
      </c>
      <c r="N64" s="237">
        <v>0</v>
      </c>
      <c r="O64" s="353">
        <v>0</v>
      </c>
      <c r="P64" s="237">
        <v>0</v>
      </c>
      <c r="Q64" s="353">
        <v>0</v>
      </c>
    </row>
    <row r="65" spans="1:17" ht="18" customHeight="1">
      <c r="A65" s="268" t="s">
        <v>103</v>
      </c>
      <c r="B65" s="235">
        <v>3</v>
      </c>
      <c r="C65" s="233">
        <v>1</v>
      </c>
      <c r="D65" s="236">
        <f t="shared" si="20"/>
        <v>4</v>
      </c>
      <c r="E65" s="232">
        <v>1</v>
      </c>
      <c r="F65" s="233">
        <v>2</v>
      </c>
      <c r="G65" s="234">
        <f t="shared" si="21"/>
        <v>3</v>
      </c>
      <c r="H65" s="235">
        <v>1</v>
      </c>
      <c r="I65" s="233">
        <v>3</v>
      </c>
      <c r="J65" s="236">
        <f t="shared" si="22"/>
        <v>4</v>
      </c>
      <c r="K65" s="232">
        <f t="shared" si="23"/>
        <v>5</v>
      </c>
      <c r="L65" s="233">
        <f t="shared" si="23"/>
        <v>6</v>
      </c>
      <c r="M65" s="234">
        <f t="shared" si="23"/>
        <v>11</v>
      </c>
      <c r="N65" s="237">
        <v>0</v>
      </c>
      <c r="O65" s="353">
        <v>0</v>
      </c>
      <c r="P65" s="237">
        <v>0</v>
      </c>
      <c r="Q65" s="353">
        <v>0</v>
      </c>
    </row>
    <row r="66" spans="1:17" ht="18" customHeight="1">
      <c r="A66" s="268" t="s">
        <v>104</v>
      </c>
      <c r="B66" s="235">
        <v>2</v>
      </c>
      <c r="C66" s="233">
        <v>0</v>
      </c>
      <c r="D66" s="236">
        <f t="shared" si="20"/>
        <v>2</v>
      </c>
      <c r="E66" s="232">
        <v>4</v>
      </c>
      <c r="F66" s="233">
        <v>3</v>
      </c>
      <c r="G66" s="234">
        <f t="shared" si="21"/>
        <v>7</v>
      </c>
      <c r="H66" s="235">
        <v>1</v>
      </c>
      <c r="I66" s="233">
        <v>1</v>
      </c>
      <c r="J66" s="236">
        <f t="shared" si="22"/>
        <v>2</v>
      </c>
      <c r="K66" s="232">
        <f t="shared" si="23"/>
        <v>7</v>
      </c>
      <c r="L66" s="233">
        <f t="shared" si="23"/>
        <v>4</v>
      </c>
      <c r="M66" s="234">
        <f t="shared" si="23"/>
        <v>11</v>
      </c>
      <c r="N66" s="237">
        <v>0</v>
      </c>
      <c r="O66" s="353">
        <v>0</v>
      </c>
      <c r="P66" s="237">
        <v>0</v>
      </c>
      <c r="Q66" s="353">
        <v>0</v>
      </c>
    </row>
    <row r="67" spans="1:17" ht="18" customHeight="1">
      <c r="A67" s="268" t="s">
        <v>105</v>
      </c>
      <c r="B67" s="235">
        <v>0</v>
      </c>
      <c r="C67" s="233">
        <v>5</v>
      </c>
      <c r="D67" s="236">
        <f t="shared" si="20"/>
        <v>5</v>
      </c>
      <c r="E67" s="232">
        <v>1</v>
      </c>
      <c r="F67" s="233">
        <v>7</v>
      </c>
      <c r="G67" s="234">
        <f t="shared" si="21"/>
        <v>8</v>
      </c>
      <c r="H67" s="235">
        <v>3</v>
      </c>
      <c r="I67" s="233">
        <v>6</v>
      </c>
      <c r="J67" s="236">
        <f t="shared" si="22"/>
        <v>9</v>
      </c>
      <c r="K67" s="232">
        <f t="shared" si="23"/>
        <v>4</v>
      </c>
      <c r="L67" s="233">
        <f t="shared" si="23"/>
        <v>18</v>
      </c>
      <c r="M67" s="234">
        <f t="shared" si="23"/>
        <v>22</v>
      </c>
      <c r="N67" s="237">
        <v>0</v>
      </c>
      <c r="O67" s="353">
        <v>0</v>
      </c>
      <c r="P67" s="237">
        <v>0</v>
      </c>
      <c r="Q67" s="353">
        <v>0</v>
      </c>
    </row>
    <row r="68" spans="1:17" ht="18" customHeight="1">
      <c r="A68" s="268" t="s">
        <v>106</v>
      </c>
      <c r="B68" s="235">
        <v>0</v>
      </c>
      <c r="C68" s="233">
        <v>1</v>
      </c>
      <c r="D68" s="236">
        <f t="shared" si="20"/>
        <v>1</v>
      </c>
      <c r="E68" s="232">
        <v>1</v>
      </c>
      <c r="F68" s="233">
        <v>1</v>
      </c>
      <c r="G68" s="234">
        <f t="shared" si="21"/>
        <v>2</v>
      </c>
      <c r="H68" s="235">
        <v>0</v>
      </c>
      <c r="I68" s="233">
        <v>0</v>
      </c>
      <c r="J68" s="236">
        <f t="shared" si="22"/>
        <v>0</v>
      </c>
      <c r="K68" s="232">
        <f t="shared" si="23"/>
        <v>1</v>
      </c>
      <c r="L68" s="233">
        <f t="shared" si="23"/>
        <v>2</v>
      </c>
      <c r="M68" s="234">
        <f t="shared" si="23"/>
        <v>3</v>
      </c>
      <c r="N68" s="237">
        <v>0</v>
      </c>
      <c r="O68" s="353">
        <v>1</v>
      </c>
      <c r="P68" s="237">
        <v>0</v>
      </c>
      <c r="Q68" s="353">
        <v>0</v>
      </c>
    </row>
    <row r="69" spans="1:17" ht="18" customHeight="1">
      <c r="A69" s="268" t="s">
        <v>388</v>
      </c>
      <c r="B69" s="235">
        <v>0</v>
      </c>
      <c r="C69" s="233">
        <v>0</v>
      </c>
      <c r="D69" s="236">
        <f>SUM(B69:C69)</f>
        <v>0</v>
      </c>
      <c r="E69" s="232">
        <v>2</v>
      </c>
      <c r="F69" s="233">
        <v>7</v>
      </c>
      <c r="G69" s="234">
        <f>SUM(E69:F69)</f>
        <v>9</v>
      </c>
      <c r="H69" s="235">
        <v>0</v>
      </c>
      <c r="I69" s="233">
        <v>1</v>
      </c>
      <c r="J69" s="236">
        <f>SUM(H69:I69)</f>
        <v>1</v>
      </c>
      <c r="K69" s="232">
        <f>SUM(B69+E69+H69)</f>
        <v>2</v>
      </c>
      <c r="L69" s="233">
        <f>SUM(C69+F69+I69)</f>
        <v>8</v>
      </c>
      <c r="M69" s="234">
        <f>SUM(D69+G69+J69)</f>
        <v>10</v>
      </c>
      <c r="N69" s="237">
        <v>0</v>
      </c>
      <c r="O69" s="353">
        <v>0</v>
      </c>
      <c r="P69" s="237">
        <v>0</v>
      </c>
      <c r="Q69" s="353">
        <v>0</v>
      </c>
    </row>
    <row r="70" spans="1:17" ht="18" customHeight="1">
      <c r="A70" s="268" t="s">
        <v>108</v>
      </c>
      <c r="B70" s="235">
        <v>0</v>
      </c>
      <c r="C70" s="233">
        <v>0</v>
      </c>
      <c r="D70" s="236">
        <f t="shared" si="20"/>
        <v>0</v>
      </c>
      <c r="E70" s="232">
        <v>1</v>
      </c>
      <c r="F70" s="233">
        <v>6</v>
      </c>
      <c r="G70" s="234">
        <f t="shared" si="21"/>
        <v>7</v>
      </c>
      <c r="H70" s="235">
        <v>0</v>
      </c>
      <c r="I70" s="233">
        <v>0</v>
      </c>
      <c r="J70" s="236">
        <f t="shared" si="22"/>
        <v>0</v>
      </c>
      <c r="K70" s="232">
        <f t="shared" si="23"/>
        <v>1</v>
      </c>
      <c r="L70" s="233">
        <f t="shared" si="23"/>
        <v>6</v>
      </c>
      <c r="M70" s="234">
        <f t="shared" si="23"/>
        <v>7</v>
      </c>
      <c r="N70" s="237">
        <v>0</v>
      </c>
      <c r="O70" s="353">
        <v>0</v>
      </c>
      <c r="P70" s="237">
        <v>0</v>
      </c>
      <c r="Q70" s="353">
        <v>0</v>
      </c>
    </row>
    <row r="71" spans="1:17" ht="18" customHeight="1">
      <c r="A71" s="268" t="s">
        <v>109</v>
      </c>
      <c r="B71" s="235">
        <v>1</v>
      </c>
      <c r="C71" s="233">
        <v>2</v>
      </c>
      <c r="D71" s="236">
        <f t="shared" si="20"/>
        <v>3</v>
      </c>
      <c r="E71" s="232">
        <v>1</v>
      </c>
      <c r="F71" s="233">
        <v>13</v>
      </c>
      <c r="G71" s="234">
        <f t="shared" si="21"/>
        <v>14</v>
      </c>
      <c r="H71" s="235">
        <v>0</v>
      </c>
      <c r="I71" s="233">
        <v>3</v>
      </c>
      <c r="J71" s="236">
        <f t="shared" si="22"/>
        <v>3</v>
      </c>
      <c r="K71" s="232">
        <f t="shared" si="23"/>
        <v>2</v>
      </c>
      <c r="L71" s="233">
        <f t="shared" si="23"/>
        <v>18</v>
      </c>
      <c r="M71" s="234">
        <f t="shared" si="23"/>
        <v>20</v>
      </c>
      <c r="N71" s="237">
        <v>0</v>
      </c>
      <c r="O71" s="353">
        <v>0</v>
      </c>
      <c r="P71" s="237">
        <v>0</v>
      </c>
      <c r="Q71" s="353">
        <v>1</v>
      </c>
    </row>
    <row r="72" spans="1:17" ht="18" customHeight="1">
      <c r="A72" s="268" t="s">
        <v>110</v>
      </c>
      <c r="B72" s="235">
        <v>3</v>
      </c>
      <c r="C72" s="233">
        <v>3</v>
      </c>
      <c r="D72" s="236">
        <f t="shared" si="20"/>
        <v>6</v>
      </c>
      <c r="E72" s="232">
        <v>8</v>
      </c>
      <c r="F72" s="233">
        <v>11</v>
      </c>
      <c r="G72" s="234">
        <f t="shared" si="21"/>
        <v>19</v>
      </c>
      <c r="H72" s="235">
        <v>1</v>
      </c>
      <c r="I72" s="233">
        <v>6</v>
      </c>
      <c r="J72" s="236">
        <f t="shared" si="22"/>
        <v>7</v>
      </c>
      <c r="K72" s="232">
        <f t="shared" si="23"/>
        <v>12</v>
      </c>
      <c r="L72" s="233">
        <f t="shared" si="23"/>
        <v>20</v>
      </c>
      <c r="M72" s="234">
        <f t="shared" si="23"/>
        <v>32</v>
      </c>
      <c r="N72" s="237">
        <v>0</v>
      </c>
      <c r="O72" s="353">
        <v>0</v>
      </c>
      <c r="P72" s="237">
        <v>0</v>
      </c>
      <c r="Q72" s="353">
        <v>0</v>
      </c>
    </row>
    <row r="73" spans="1:17" ht="18" customHeight="1">
      <c r="A73" s="268" t="s">
        <v>113</v>
      </c>
      <c r="B73" s="235">
        <v>3</v>
      </c>
      <c r="C73" s="233">
        <v>1</v>
      </c>
      <c r="D73" s="236">
        <f t="shared" si="20"/>
        <v>4</v>
      </c>
      <c r="E73" s="232">
        <v>2</v>
      </c>
      <c r="F73" s="233">
        <v>8</v>
      </c>
      <c r="G73" s="234">
        <f t="shared" si="21"/>
        <v>10</v>
      </c>
      <c r="H73" s="235">
        <v>4</v>
      </c>
      <c r="I73" s="233">
        <v>5</v>
      </c>
      <c r="J73" s="236">
        <f t="shared" si="22"/>
        <v>9</v>
      </c>
      <c r="K73" s="232">
        <f t="shared" si="23"/>
        <v>9</v>
      </c>
      <c r="L73" s="233">
        <f t="shared" si="23"/>
        <v>14</v>
      </c>
      <c r="M73" s="234">
        <f t="shared" si="23"/>
        <v>23</v>
      </c>
      <c r="N73" s="237">
        <v>0</v>
      </c>
      <c r="O73" s="353">
        <v>0</v>
      </c>
      <c r="P73" s="237">
        <v>0</v>
      </c>
      <c r="Q73" s="353">
        <v>0</v>
      </c>
    </row>
    <row r="74" spans="1:17" ht="18" customHeight="1">
      <c r="A74" s="268" t="s">
        <v>114</v>
      </c>
      <c r="B74" s="235">
        <v>0</v>
      </c>
      <c r="C74" s="233">
        <v>1</v>
      </c>
      <c r="D74" s="236">
        <f t="shared" si="20"/>
        <v>1</v>
      </c>
      <c r="E74" s="232">
        <v>8</v>
      </c>
      <c r="F74" s="233">
        <v>88</v>
      </c>
      <c r="G74" s="234">
        <f t="shared" si="21"/>
        <v>96</v>
      </c>
      <c r="H74" s="235">
        <v>0</v>
      </c>
      <c r="I74" s="233">
        <v>2</v>
      </c>
      <c r="J74" s="236">
        <f t="shared" si="22"/>
        <v>2</v>
      </c>
      <c r="K74" s="232">
        <f t="shared" si="23"/>
        <v>8</v>
      </c>
      <c r="L74" s="233">
        <f t="shared" si="23"/>
        <v>91</v>
      </c>
      <c r="M74" s="234">
        <f t="shared" si="23"/>
        <v>99</v>
      </c>
      <c r="N74" s="237">
        <v>0</v>
      </c>
      <c r="O74" s="353">
        <v>1</v>
      </c>
      <c r="P74" s="237">
        <v>0</v>
      </c>
      <c r="Q74" s="353">
        <v>10</v>
      </c>
    </row>
    <row r="75" spans="1:17" ht="18" customHeight="1">
      <c r="A75" s="268" t="s">
        <v>115</v>
      </c>
      <c r="B75" s="235">
        <v>1</v>
      </c>
      <c r="C75" s="233">
        <v>1</v>
      </c>
      <c r="D75" s="236">
        <f t="shared" si="20"/>
        <v>2</v>
      </c>
      <c r="E75" s="232">
        <v>8</v>
      </c>
      <c r="F75" s="233">
        <v>35</v>
      </c>
      <c r="G75" s="234">
        <f t="shared" si="21"/>
        <v>43</v>
      </c>
      <c r="H75" s="235">
        <v>0</v>
      </c>
      <c r="I75" s="233">
        <v>4</v>
      </c>
      <c r="J75" s="236">
        <f t="shared" si="22"/>
        <v>4</v>
      </c>
      <c r="K75" s="232">
        <f t="shared" si="23"/>
        <v>9</v>
      </c>
      <c r="L75" s="233">
        <f t="shared" si="23"/>
        <v>40</v>
      </c>
      <c r="M75" s="234">
        <f t="shared" si="23"/>
        <v>49</v>
      </c>
      <c r="N75" s="237">
        <v>0</v>
      </c>
      <c r="O75" s="353">
        <v>1</v>
      </c>
      <c r="P75" s="237">
        <v>1</v>
      </c>
      <c r="Q75" s="353">
        <v>2</v>
      </c>
    </row>
    <row r="76" spans="1:17" ht="18" customHeight="1">
      <c r="A76" s="279" t="s">
        <v>191</v>
      </c>
      <c r="B76" s="230">
        <v>0</v>
      </c>
      <c r="C76" s="228">
        <v>0</v>
      </c>
      <c r="D76" s="247">
        <f t="shared" si="20"/>
        <v>0</v>
      </c>
      <c r="E76" s="227">
        <v>6</v>
      </c>
      <c r="F76" s="228">
        <v>24</v>
      </c>
      <c r="G76" s="246">
        <f t="shared" si="21"/>
        <v>30</v>
      </c>
      <c r="H76" s="230">
        <v>2</v>
      </c>
      <c r="I76" s="228">
        <v>7</v>
      </c>
      <c r="J76" s="247">
        <f t="shared" si="22"/>
        <v>9</v>
      </c>
      <c r="K76" s="227">
        <f t="shared" si="23"/>
        <v>8</v>
      </c>
      <c r="L76" s="228">
        <f t="shared" si="23"/>
        <v>31</v>
      </c>
      <c r="M76" s="246">
        <f t="shared" si="23"/>
        <v>39</v>
      </c>
      <c r="N76" s="243">
        <v>0</v>
      </c>
      <c r="O76" s="356">
        <v>0</v>
      </c>
      <c r="P76" s="243">
        <v>0</v>
      </c>
      <c r="Q76" s="356">
        <v>4</v>
      </c>
    </row>
    <row r="77" spans="1:17" ht="18.75" customHeight="1">
      <c r="A77" s="217" t="s">
        <v>6</v>
      </c>
      <c r="B77" s="223">
        <f aca="true" t="shared" si="24" ref="B77:J77">SUM(B57:B76)</f>
        <v>15</v>
      </c>
      <c r="C77" s="221">
        <f t="shared" si="24"/>
        <v>27</v>
      </c>
      <c r="D77" s="218">
        <f t="shared" si="24"/>
        <v>42</v>
      </c>
      <c r="E77" s="220">
        <f t="shared" si="24"/>
        <v>50</v>
      </c>
      <c r="F77" s="221">
        <f t="shared" si="24"/>
        <v>303</v>
      </c>
      <c r="G77" s="216">
        <f t="shared" si="24"/>
        <v>353</v>
      </c>
      <c r="H77" s="223">
        <f t="shared" si="24"/>
        <v>15</v>
      </c>
      <c r="I77" s="221">
        <f t="shared" si="24"/>
        <v>51</v>
      </c>
      <c r="J77" s="218">
        <f t="shared" si="24"/>
        <v>66</v>
      </c>
      <c r="K77" s="220">
        <f t="shared" si="23"/>
        <v>80</v>
      </c>
      <c r="L77" s="221">
        <f t="shared" si="23"/>
        <v>381</v>
      </c>
      <c r="M77" s="216">
        <f t="shared" si="23"/>
        <v>461</v>
      </c>
      <c r="N77" s="223">
        <f>SUM(N57:N76)</f>
        <v>0</v>
      </c>
      <c r="O77" s="221">
        <f>SUM(O57:O76)</f>
        <v>5</v>
      </c>
      <c r="P77" s="223">
        <f>SUM(P57:P76)</f>
        <v>1</v>
      </c>
      <c r="Q77" s="240">
        <f>SUM(Q57:Q76)</f>
        <v>21</v>
      </c>
    </row>
    <row r="78" spans="1:17" ht="18" customHeight="1">
      <c r="A78" s="280" t="s">
        <v>83</v>
      </c>
      <c r="B78" s="281"/>
      <c r="C78" s="282"/>
      <c r="D78" s="283"/>
      <c r="E78" s="281"/>
      <c r="F78" s="282"/>
      <c r="G78" s="283"/>
      <c r="H78" s="281"/>
      <c r="I78" s="282"/>
      <c r="J78" s="283"/>
      <c r="K78" s="281"/>
      <c r="L78" s="282"/>
      <c r="M78" s="283"/>
      <c r="N78" s="230"/>
      <c r="O78" s="241"/>
      <c r="P78" s="242"/>
      <c r="Q78" s="358"/>
    </row>
    <row r="79" spans="1:17" ht="18.75" customHeight="1">
      <c r="A79" s="284" t="s">
        <v>116</v>
      </c>
      <c r="B79" s="285">
        <v>0</v>
      </c>
      <c r="C79" s="274">
        <v>3</v>
      </c>
      <c r="D79" s="275">
        <f>SUM(B79:C79)</f>
        <v>3</v>
      </c>
      <c r="E79" s="285">
        <v>63</v>
      </c>
      <c r="F79" s="274">
        <v>63</v>
      </c>
      <c r="G79" s="275">
        <f>SUM(E79:F79)</f>
        <v>126</v>
      </c>
      <c r="H79" s="285">
        <v>31</v>
      </c>
      <c r="I79" s="274">
        <v>35</v>
      </c>
      <c r="J79" s="286">
        <f>SUM(H79:I79)</f>
        <v>66</v>
      </c>
      <c r="K79" s="277">
        <f aca="true" t="shared" si="25" ref="K79:M80">SUM(B79+E79+H79)</f>
        <v>94</v>
      </c>
      <c r="L79" s="276">
        <f t="shared" si="25"/>
        <v>101</v>
      </c>
      <c r="M79" s="275">
        <f t="shared" si="25"/>
        <v>195</v>
      </c>
      <c r="N79" s="277">
        <v>4</v>
      </c>
      <c r="O79" s="359">
        <v>0</v>
      </c>
      <c r="P79" s="277">
        <v>3</v>
      </c>
      <c r="Q79" s="359">
        <v>2</v>
      </c>
    </row>
    <row r="80" spans="1:17" ht="18.75" customHeight="1">
      <c r="A80" s="278" t="s">
        <v>6</v>
      </c>
      <c r="B80" s="253">
        <f aca="true" t="shared" si="26" ref="B80:J80">SUM(B78:B79)</f>
        <v>0</v>
      </c>
      <c r="C80" s="221">
        <f t="shared" si="26"/>
        <v>3</v>
      </c>
      <c r="D80" s="239">
        <f t="shared" si="26"/>
        <v>3</v>
      </c>
      <c r="E80" s="223">
        <f t="shared" si="26"/>
        <v>63</v>
      </c>
      <c r="F80" s="221">
        <f t="shared" si="26"/>
        <v>63</v>
      </c>
      <c r="G80" s="240">
        <f t="shared" si="26"/>
        <v>126</v>
      </c>
      <c r="H80" s="220">
        <f t="shared" si="26"/>
        <v>31</v>
      </c>
      <c r="I80" s="221">
        <f t="shared" si="26"/>
        <v>35</v>
      </c>
      <c r="J80" s="239">
        <f t="shared" si="26"/>
        <v>66</v>
      </c>
      <c r="K80" s="262">
        <f t="shared" si="25"/>
        <v>94</v>
      </c>
      <c r="L80" s="263">
        <f t="shared" si="25"/>
        <v>101</v>
      </c>
      <c r="M80" s="240">
        <f t="shared" si="25"/>
        <v>195</v>
      </c>
      <c r="N80" s="223">
        <f>SUM(N79)</f>
        <v>4</v>
      </c>
      <c r="O80" s="221">
        <f>SUM(O79)</f>
        <v>0</v>
      </c>
      <c r="P80" s="223">
        <f>SUM(P79)</f>
        <v>3</v>
      </c>
      <c r="Q80" s="240">
        <f>SUM(Q79)</f>
        <v>2</v>
      </c>
    </row>
    <row r="81" spans="1:17" ht="18" customHeight="1">
      <c r="A81" s="287" t="s">
        <v>209</v>
      </c>
      <c r="B81" s="256"/>
      <c r="C81" s="288"/>
      <c r="D81" s="289"/>
      <c r="E81" s="256"/>
      <c r="F81" s="288"/>
      <c r="G81" s="289"/>
      <c r="H81" s="256"/>
      <c r="I81" s="288"/>
      <c r="J81" s="289"/>
      <c r="K81" s="227"/>
      <c r="L81" s="228"/>
      <c r="M81" s="246"/>
      <c r="N81" s="230"/>
      <c r="O81" s="290"/>
      <c r="P81" s="230"/>
      <c r="Q81" s="310"/>
    </row>
    <row r="82" spans="1:17" ht="18.75" customHeight="1">
      <c r="A82" s="284" t="s">
        <v>112</v>
      </c>
      <c r="B82" s="285">
        <v>0</v>
      </c>
      <c r="C82" s="274">
        <v>0</v>
      </c>
      <c r="D82" s="275">
        <f>SUM(B82:C82)</f>
        <v>0</v>
      </c>
      <c r="E82" s="285">
        <v>9</v>
      </c>
      <c r="F82" s="274">
        <v>47</v>
      </c>
      <c r="G82" s="275">
        <f>SUM(E82:F82)</f>
        <v>56</v>
      </c>
      <c r="H82" s="285">
        <v>0</v>
      </c>
      <c r="I82" s="274">
        <v>0</v>
      </c>
      <c r="J82" s="286">
        <f>SUM(H82:I82)</f>
        <v>0</v>
      </c>
      <c r="K82" s="277">
        <f aca="true" t="shared" si="27" ref="K82:M83">SUM(B82+E82+H82)</f>
        <v>9</v>
      </c>
      <c r="L82" s="276">
        <f t="shared" si="27"/>
        <v>47</v>
      </c>
      <c r="M82" s="275">
        <f t="shared" si="27"/>
        <v>56</v>
      </c>
      <c r="N82" s="277">
        <v>1</v>
      </c>
      <c r="O82" s="359">
        <v>0</v>
      </c>
      <c r="P82" s="277">
        <v>0</v>
      </c>
      <c r="Q82" s="359">
        <v>4</v>
      </c>
    </row>
    <row r="83" spans="1:17" ht="18.75" customHeight="1">
      <c r="A83" s="278" t="s">
        <v>6</v>
      </c>
      <c r="B83" s="253">
        <f aca="true" t="shared" si="28" ref="B83:J83">SUM(B81:B82)</f>
        <v>0</v>
      </c>
      <c r="C83" s="221">
        <f t="shared" si="28"/>
        <v>0</v>
      </c>
      <c r="D83" s="239">
        <f t="shared" si="28"/>
        <v>0</v>
      </c>
      <c r="E83" s="223">
        <f t="shared" si="28"/>
        <v>9</v>
      </c>
      <c r="F83" s="221">
        <f t="shared" si="28"/>
        <v>47</v>
      </c>
      <c r="G83" s="240">
        <f t="shared" si="28"/>
        <v>56</v>
      </c>
      <c r="H83" s="220">
        <f t="shared" si="28"/>
        <v>0</v>
      </c>
      <c r="I83" s="221">
        <f t="shared" si="28"/>
        <v>0</v>
      </c>
      <c r="J83" s="239">
        <f t="shared" si="28"/>
        <v>0</v>
      </c>
      <c r="K83" s="262">
        <f t="shared" si="27"/>
        <v>9</v>
      </c>
      <c r="L83" s="263">
        <f t="shared" si="27"/>
        <v>47</v>
      </c>
      <c r="M83" s="240">
        <f t="shared" si="27"/>
        <v>56</v>
      </c>
      <c r="N83" s="223">
        <f>SUM(N82)</f>
        <v>1</v>
      </c>
      <c r="O83" s="221">
        <f>SUM(O82)</f>
        <v>0</v>
      </c>
      <c r="P83" s="223">
        <f>SUM(P82)</f>
        <v>0</v>
      </c>
      <c r="Q83" s="240">
        <f>SUM(Q82)</f>
        <v>4</v>
      </c>
    </row>
    <row r="84" spans="1:17" ht="18" customHeight="1">
      <c r="A84" s="255" t="s">
        <v>389</v>
      </c>
      <c r="B84" s="269"/>
      <c r="C84" s="270"/>
      <c r="D84" s="271"/>
      <c r="E84" s="269"/>
      <c r="F84" s="270"/>
      <c r="G84" s="271"/>
      <c r="H84" s="269"/>
      <c r="I84" s="270"/>
      <c r="J84" s="271"/>
      <c r="K84" s="269"/>
      <c r="L84" s="270"/>
      <c r="M84" s="247"/>
      <c r="N84" s="230"/>
      <c r="O84" s="310"/>
      <c r="P84" s="230"/>
      <c r="Q84" s="310"/>
    </row>
    <row r="85" spans="1:17" ht="18.75" customHeight="1">
      <c r="A85" s="272" t="s">
        <v>390</v>
      </c>
      <c r="B85" s="273">
        <v>0</v>
      </c>
      <c r="C85" s="274">
        <v>0</v>
      </c>
      <c r="D85" s="236">
        <f>SUM(B85:C85)</f>
        <v>0</v>
      </c>
      <c r="E85" s="229">
        <v>4</v>
      </c>
      <c r="F85" s="274">
        <v>12</v>
      </c>
      <c r="G85" s="275">
        <f>SUM(E85:F85)</f>
        <v>16</v>
      </c>
      <c r="H85" s="229">
        <v>2</v>
      </c>
      <c r="I85" s="274">
        <v>3</v>
      </c>
      <c r="J85" s="236">
        <f>SUM(H85:I85)</f>
        <v>5</v>
      </c>
      <c r="K85" s="232">
        <f aca="true" t="shared" si="29" ref="K85:M86">SUM(B85+E85+H85)</f>
        <v>6</v>
      </c>
      <c r="L85" s="276">
        <f t="shared" si="29"/>
        <v>15</v>
      </c>
      <c r="M85" s="234">
        <f t="shared" si="29"/>
        <v>21</v>
      </c>
      <c r="N85" s="277">
        <v>0</v>
      </c>
      <c r="O85" s="359">
        <v>1</v>
      </c>
      <c r="P85" s="277">
        <v>0</v>
      </c>
      <c r="Q85" s="359">
        <v>4</v>
      </c>
    </row>
    <row r="86" spans="1:17" ht="18.75" customHeight="1">
      <c r="A86" s="278" t="s">
        <v>6</v>
      </c>
      <c r="B86" s="253">
        <f aca="true" t="shared" si="30" ref="B86:J86">SUM(B84:B85)</f>
        <v>0</v>
      </c>
      <c r="C86" s="221">
        <f t="shared" si="30"/>
        <v>0</v>
      </c>
      <c r="D86" s="239">
        <f t="shared" si="30"/>
        <v>0</v>
      </c>
      <c r="E86" s="223">
        <f t="shared" si="30"/>
        <v>4</v>
      </c>
      <c r="F86" s="221">
        <f t="shared" si="30"/>
        <v>12</v>
      </c>
      <c r="G86" s="240">
        <f t="shared" si="30"/>
        <v>16</v>
      </c>
      <c r="H86" s="254">
        <f t="shared" si="30"/>
        <v>2</v>
      </c>
      <c r="I86" s="221">
        <f t="shared" si="30"/>
        <v>3</v>
      </c>
      <c r="J86" s="239">
        <f t="shared" si="30"/>
        <v>5</v>
      </c>
      <c r="K86" s="223">
        <f t="shared" si="29"/>
        <v>6</v>
      </c>
      <c r="L86" s="221">
        <f t="shared" si="29"/>
        <v>15</v>
      </c>
      <c r="M86" s="240">
        <f t="shared" si="29"/>
        <v>21</v>
      </c>
      <c r="N86" s="223">
        <f>SUM(N85)</f>
        <v>0</v>
      </c>
      <c r="O86" s="221">
        <f>SUM(O85)</f>
        <v>1</v>
      </c>
      <c r="P86" s="223">
        <f>SUM(P85)</f>
        <v>0</v>
      </c>
      <c r="Q86" s="240">
        <f>SUM(Q85)</f>
        <v>4</v>
      </c>
    </row>
    <row r="87" spans="1:17" ht="21" customHeight="1">
      <c r="A87" s="719" t="s">
        <v>79</v>
      </c>
      <c r="B87" s="719"/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</row>
    <row r="88" spans="1:17" ht="21" customHeight="1">
      <c r="A88" s="719" t="s">
        <v>377</v>
      </c>
      <c r="B88" s="719"/>
      <c r="C88" s="719"/>
      <c r="D88" s="719"/>
      <c r="E88" s="719"/>
      <c r="F88" s="719"/>
      <c r="G88" s="719"/>
      <c r="H88" s="719"/>
      <c r="I88" s="719"/>
      <c r="J88" s="719"/>
      <c r="K88" s="719"/>
      <c r="L88" s="719"/>
      <c r="M88" s="719"/>
      <c r="N88" s="719"/>
      <c r="O88" s="719"/>
      <c r="P88" s="719"/>
      <c r="Q88" s="719"/>
    </row>
    <row r="89" spans="7:17" ht="21" customHeight="1">
      <c r="G89" s="350"/>
      <c r="M89" s="350"/>
      <c r="N89" s="351"/>
      <c r="O89" s="351"/>
      <c r="P89" s="351"/>
      <c r="Q89" s="351"/>
    </row>
    <row r="90" spans="1:17" ht="21" customHeight="1">
      <c r="A90" s="720" t="s">
        <v>75</v>
      </c>
      <c r="B90" s="722" t="s">
        <v>378</v>
      </c>
      <c r="C90" s="722"/>
      <c r="D90" s="722"/>
      <c r="E90" s="723" t="s">
        <v>379</v>
      </c>
      <c r="F90" s="722"/>
      <c r="G90" s="724"/>
      <c r="H90" s="722" t="s">
        <v>380</v>
      </c>
      <c r="I90" s="722"/>
      <c r="J90" s="722"/>
      <c r="K90" s="219" t="s">
        <v>6</v>
      </c>
      <c r="L90" s="219"/>
      <c r="M90" s="219"/>
      <c r="N90" s="725" t="s">
        <v>381</v>
      </c>
      <c r="O90" s="726"/>
      <c r="P90" s="725" t="s">
        <v>382</v>
      </c>
      <c r="Q90" s="726"/>
    </row>
    <row r="91" spans="1:17" ht="21" customHeight="1">
      <c r="A91" s="721"/>
      <c r="B91" s="220" t="s">
        <v>4</v>
      </c>
      <c r="C91" s="221" t="s">
        <v>5</v>
      </c>
      <c r="D91" s="222" t="s">
        <v>6</v>
      </c>
      <c r="E91" s="223" t="s">
        <v>4</v>
      </c>
      <c r="F91" s="221" t="s">
        <v>5</v>
      </c>
      <c r="G91" s="224" t="s">
        <v>6</v>
      </c>
      <c r="H91" s="220" t="s">
        <v>4</v>
      </c>
      <c r="I91" s="221" t="s">
        <v>5</v>
      </c>
      <c r="J91" s="222" t="s">
        <v>6</v>
      </c>
      <c r="K91" s="223" t="s">
        <v>4</v>
      </c>
      <c r="L91" s="221" t="s">
        <v>5</v>
      </c>
      <c r="M91" s="224" t="s">
        <v>6</v>
      </c>
      <c r="N91" s="220" t="s">
        <v>383</v>
      </c>
      <c r="O91" s="225" t="s">
        <v>384</v>
      </c>
      <c r="P91" s="223" t="s">
        <v>383</v>
      </c>
      <c r="Q91" s="225" t="s">
        <v>384</v>
      </c>
    </row>
    <row r="92" spans="1:17" ht="18.75" customHeight="1">
      <c r="A92" s="255" t="s">
        <v>88</v>
      </c>
      <c r="B92" s="291"/>
      <c r="C92" s="288"/>
      <c r="D92" s="271"/>
      <c r="E92" s="256"/>
      <c r="F92" s="288"/>
      <c r="G92" s="269"/>
      <c r="H92" s="291"/>
      <c r="I92" s="288"/>
      <c r="J92" s="271"/>
      <c r="K92" s="256"/>
      <c r="L92" s="288"/>
      <c r="M92" s="246"/>
      <c r="N92" s="230"/>
      <c r="O92" s="290"/>
      <c r="P92" s="230"/>
      <c r="Q92" s="310"/>
    </row>
    <row r="93" spans="1:17" ht="18.75" customHeight="1">
      <c r="A93" s="268" t="s">
        <v>168</v>
      </c>
      <c r="B93" s="235">
        <v>0</v>
      </c>
      <c r="C93" s="233">
        <v>0</v>
      </c>
      <c r="D93" s="236">
        <f>SUM(B93:C93)</f>
        <v>0</v>
      </c>
      <c r="E93" s="232">
        <v>15</v>
      </c>
      <c r="F93" s="233">
        <v>0</v>
      </c>
      <c r="G93" s="234">
        <f>SUM(E93:F93)</f>
        <v>15</v>
      </c>
      <c r="H93" s="235">
        <v>8</v>
      </c>
      <c r="I93" s="233">
        <v>4</v>
      </c>
      <c r="J93" s="236">
        <f>SUM(H93:I93)</f>
        <v>12</v>
      </c>
      <c r="K93" s="232">
        <f aca="true" t="shared" si="31" ref="K93:M95">SUM(B93+E93+H93)</f>
        <v>23</v>
      </c>
      <c r="L93" s="233">
        <f t="shared" si="31"/>
        <v>4</v>
      </c>
      <c r="M93" s="234">
        <f t="shared" si="31"/>
        <v>27</v>
      </c>
      <c r="N93" s="235">
        <v>0</v>
      </c>
      <c r="O93" s="355">
        <v>0</v>
      </c>
      <c r="P93" s="235">
        <v>0</v>
      </c>
      <c r="Q93" s="355">
        <v>0</v>
      </c>
    </row>
    <row r="94" spans="1:17" ht="18.75" customHeight="1">
      <c r="A94" s="268" t="s">
        <v>170</v>
      </c>
      <c r="B94" s="235">
        <v>15</v>
      </c>
      <c r="C94" s="233">
        <v>1</v>
      </c>
      <c r="D94" s="236">
        <f>SUM(B94:C94)</f>
        <v>16</v>
      </c>
      <c r="E94" s="232">
        <v>11</v>
      </c>
      <c r="F94" s="233">
        <v>0</v>
      </c>
      <c r="G94" s="234">
        <f>SUM(E94:F94)</f>
        <v>11</v>
      </c>
      <c r="H94" s="235">
        <v>16</v>
      </c>
      <c r="I94" s="233">
        <v>1</v>
      </c>
      <c r="J94" s="236">
        <f>SUM(H94:I94)</f>
        <v>17</v>
      </c>
      <c r="K94" s="232">
        <f t="shared" si="31"/>
        <v>42</v>
      </c>
      <c r="L94" s="233">
        <f t="shared" si="31"/>
        <v>2</v>
      </c>
      <c r="M94" s="234">
        <f t="shared" si="31"/>
        <v>44</v>
      </c>
      <c r="N94" s="237">
        <v>0</v>
      </c>
      <c r="O94" s="353">
        <v>0</v>
      </c>
      <c r="P94" s="237">
        <v>0</v>
      </c>
      <c r="Q94" s="353">
        <v>0</v>
      </c>
    </row>
    <row r="95" spans="1:17" ht="18.75" customHeight="1">
      <c r="A95" s="272" t="s">
        <v>203</v>
      </c>
      <c r="B95" s="277">
        <v>0</v>
      </c>
      <c r="C95" s="276">
        <v>1</v>
      </c>
      <c r="D95" s="275">
        <f>SUM(B95:C95)</f>
        <v>1</v>
      </c>
      <c r="E95" s="292">
        <v>28</v>
      </c>
      <c r="F95" s="276">
        <v>60</v>
      </c>
      <c r="G95" s="286">
        <f>SUM(E95:F95)</f>
        <v>88</v>
      </c>
      <c r="H95" s="277">
        <v>1</v>
      </c>
      <c r="I95" s="276">
        <v>0</v>
      </c>
      <c r="J95" s="275">
        <f>SUM(H95:I95)</f>
        <v>1</v>
      </c>
      <c r="K95" s="292">
        <f t="shared" si="31"/>
        <v>29</v>
      </c>
      <c r="L95" s="276">
        <f t="shared" si="31"/>
        <v>61</v>
      </c>
      <c r="M95" s="286">
        <f t="shared" si="31"/>
        <v>90</v>
      </c>
      <c r="N95" s="277">
        <v>0</v>
      </c>
      <c r="O95" s="359">
        <v>0</v>
      </c>
      <c r="P95" s="277">
        <v>1</v>
      </c>
      <c r="Q95" s="359">
        <v>3</v>
      </c>
    </row>
    <row r="96" spans="1:17" ht="18.75" customHeight="1">
      <c r="A96" s="238" t="s">
        <v>6</v>
      </c>
      <c r="B96" s="217">
        <f aca="true" t="shared" si="32" ref="B96:M96">SUM(B92:B95)</f>
        <v>15</v>
      </c>
      <c r="C96" s="221">
        <f t="shared" si="32"/>
        <v>2</v>
      </c>
      <c r="D96" s="220">
        <f t="shared" si="32"/>
        <v>17</v>
      </c>
      <c r="E96" s="217">
        <f t="shared" si="32"/>
        <v>54</v>
      </c>
      <c r="F96" s="221">
        <f t="shared" si="32"/>
        <v>60</v>
      </c>
      <c r="G96" s="220">
        <f t="shared" si="32"/>
        <v>114</v>
      </c>
      <c r="H96" s="217">
        <f t="shared" si="32"/>
        <v>25</v>
      </c>
      <c r="I96" s="221">
        <f t="shared" si="32"/>
        <v>5</v>
      </c>
      <c r="J96" s="220">
        <f t="shared" si="32"/>
        <v>30</v>
      </c>
      <c r="K96" s="217">
        <f t="shared" si="32"/>
        <v>94</v>
      </c>
      <c r="L96" s="221">
        <f t="shared" si="32"/>
        <v>67</v>
      </c>
      <c r="M96" s="220">
        <f t="shared" si="32"/>
        <v>161</v>
      </c>
      <c r="N96" s="223">
        <f>SUM(N93:N95)</f>
        <v>0</v>
      </c>
      <c r="O96" s="221">
        <f>SUM(O93:O95)</f>
        <v>0</v>
      </c>
      <c r="P96" s="223">
        <f>SUM(P93:P95)</f>
        <v>1</v>
      </c>
      <c r="Q96" s="240">
        <f>SUM(Q93:Q95)</f>
        <v>3</v>
      </c>
    </row>
    <row r="97" spans="1:17" ht="18.75" customHeight="1" thickBot="1">
      <c r="A97" s="293" t="s">
        <v>89</v>
      </c>
      <c r="B97" s="294">
        <f aca="true" t="shared" si="33" ref="B97:Q97">SUM(B18+B29+B34+B38+B44+B52+B55+B77+B80+B83+B86+B96)</f>
        <v>48</v>
      </c>
      <c r="C97" s="294">
        <f t="shared" si="33"/>
        <v>83</v>
      </c>
      <c r="D97" s="294">
        <f t="shared" si="33"/>
        <v>131</v>
      </c>
      <c r="E97" s="294">
        <f t="shared" si="33"/>
        <v>415</v>
      </c>
      <c r="F97" s="294">
        <f t="shared" si="33"/>
        <v>1444</v>
      </c>
      <c r="G97" s="294">
        <f t="shared" si="33"/>
        <v>1859</v>
      </c>
      <c r="H97" s="294">
        <f t="shared" si="33"/>
        <v>136</v>
      </c>
      <c r="I97" s="294">
        <f t="shared" si="33"/>
        <v>371</v>
      </c>
      <c r="J97" s="294">
        <f t="shared" si="33"/>
        <v>507</v>
      </c>
      <c r="K97" s="294">
        <f t="shared" si="33"/>
        <v>599</v>
      </c>
      <c r="L97" s="294">
        <f t="shared" si="33"/>
        <v>1898</v>
      </c>
      <c r="M97" s="294">
        <f t="shared" si="33"/>
        <v>2497</v>
      </c>
      <c r="N97" s="294">
        <f t="shared" si="33"/>
        <v>25</v>
      </c>
      <c r="O97" s="294">
        <f t="shared" si="33"/>
        <v>71</v>
      </c>
      <c r="P97" s="294">
        <f t="shared" si="33"/>
        <v>30</v>
      </c>
      <c r="Q97" s="295">
        <f t="shared" si="33"/>
        <v>165</v>
      </c>
    </row>
    <row r="98" spans="1:13" ht="21" customHeight="1" thickTop="1">
      <c r="A98" s="264" t="s">
        <v>444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</row>
    <row r="99" spans="1:13" ht="21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</row>
    <row r="100" spans="1:17" s="363" customFormat="1" ht="21" customHeight="1">
      <c r="A100" s="727" t="s">
        <v>391</v>
      </c>
      <c r="B100" s="727"/>
      <c r="C100" s="727"/>
      <c r="D100" s="727"/>
      <c r="E100" s="727"/>
      <c r="F100" s="727"/>
      <c r="G100" s="727"/>
      <c r="H100" s="727"/>
      <c r="I100" s="727"/>
      <c r="J100" s="727"/>
      <c r="K100" s="727"/>
      <c r="L100" s="727"/>
      <c r="M100" s="727"/>
      <c r="N100" s="66"/>
      <c r="O100" s="66"/>
      <c r="P100" s="66"/>
      <c r="Q100" s="66"/>
    </row>
    <row r="101" spans="1:17" s="363" customFormat="1" ht="21" customHeight="1">
      <c r="A101" s="727" t="s">
        <v>377</v>
      </c>
      <c r="B101" s="727"/>
      <c r="C101" s="727"/>
      <c r="D101" s="727"/>
      <c r="E101" s="727"/>
      <c r="F101" s="727"/>
      <c r="G101" s="727"/>
      <c r="H101" s="727"/>
      <c r="I101" s="727"/>
      <c r="J101" s="727"/>
      <c r="K101" s="727"/>
      <c r="L101" s="727"/>
      <c r="M101" s="727"/>
      <c r="N101" s="66"/>
      <c r="O101" s="66"/>
      <c r="P101" s="66"/>
      <c r="Q101" s="66"/>
    </row>
    <row r="102" spans="1:17" s="363" customFormat="1" ht="21" customHeight="1">
      <c r="A102" s="613"/>
      <c r="B102" s="613"/>
      <c r="C102" s="613"/>
      <c r="D102" s="613"/>
      <c r="E102" s="613"/>
      <c r="F102" s="613"/>
      <c r="G102" s="613"/>
      <c r="H102" s="613"/>
      <c r="I102" s="613"/>
      <c r="J102" s="613"/>
      <c r="K102" s="613"/>
      <c r="L102" s="613"/>
      <c r="M102" s="613"/>
      <c r="N102" s="66"/>
      <c r="O102" s="66"/>
      <c r="P102" s="66"/>
      <c r="Q102" s="66"/>
    </row>
    <row r="103" spans="1:13" ht="20.25" customHeight="1">
      <c r="A103" s="720" t="s">
        <v>75</v>
      </c>
      <c r="B103" s="729" t="s">
        <v>378</v>
      </c>
      <c r="C103" s="730"/>
      <c r="D103" s="731"/>
      <c r="E103" s="730" t="s">
        <v>379</v>
      </c>
      <c r="F103" s="730"/>
      <c r="G103" s="730"/>
      <c r="H103" s="729" t="s">
        <v>380</v>
      </c>
      <c r="I103" s="730"/>
      <c r="J103" s="731"/>
      <c r="K103" s="301" t="s">
        <v>6</v>
      </c>
      <c r="L103" s="301"/>
      <c r="M103" s="301"/>
    </row>
    <row r="104" spans="1:13" ht="20.25" customHeight="1">
      <c r="A104" s="728"/>
      <c r="B104" s="302" t="s">
        <v>4</v>
      </c>
      <c r="C104" s="303" t="s">
        <v>5</v>
      </c>
      <c r="D104" s="300" t="s">
        <v>6</v>
      </c>
      <c r="E104" s="304" t="s">
        <v>4</v>
      </c>
      <c r="F104" s="303" t="s">
        <v>5</v>
      </c>
      <c r="G104" s="305" t="s">
        <v>6</v>
      </c>
      <c r="H104" s="302" t="s">
        <v>4</v>
      </c>
      <c r="I104" s="303" t="s">
        <v>5</v>
      </c>
      <c r="J104" s="306" t="s">
        <v>6</v>
      </c>
      <c r="K104" s="302" t="s">
        <v>4</v>
      </c>
      <c r="L104" s="303" t="s">
        <v>5</v>
      </c>
      <c r="M104" s="306" t="s">
        <v>6</v>
      </c>
    </row>
    <row r="105" spans="1:13" ht="18.75" customHeight="1">
      <c r="A105" s="307" t="s">
        <v>21</v>
      </c>
      <c r="B105" s="308"/>
      <c r="C105" s="309"/>
      <c r="D105" s="310"/>
      <c r="E105" s="311"/>
      <c r="F105" s="309"/>
      <c r="G105" s="312"/>
      <c r="H105" s="308"/>
      <c r="I105" s="309"/>
      <c r="J105" s="310"/>
      <c r="K105" s="308"/>
      <c r="L105" s="309"/>
      <c r="M105" s="310"/>
    </row>
    <row r="106" spans="1:13" ht="18" customHeight="1">
      <c r="A106" s="215" t="s">
        <v>159</v>
      </c>
      <c r="B106" s="235">
        <v>0</v>
      </c>
      <c r="C106" s="233">
        <v>7</v>
      </c>
      <c r="D106" s="236">
        <f>SUM(B106:C106)</f>
        <v>7</v>
      </c>
      <c r="E106" s="232">
        <v>0</v>
      </c>
      <c r="F106" s="233">
        <v>7</v>
      </c>
      <c r="G106" s="234">
        <f>SUM(E106:F106)</f>
        <v>7</v>
      </c>
      <c r="H106" s="235">
        <v>5</v>
      </c>
      <c r="I106" s="233">
        <v>12</v>
      </c>
      <c r="J106" s="236">
        <f>SUM(H106:I106)</f>
        <v>17</v>
      </c>
      <c r="K106" s="235">
        <f>SUM(B106+E106+H106)</f>
        <v>5</v>
      </c>
      <c r="L106" s="233">
        <f>SUM(C106+F106+I106)</f>
        <v>26</v>
      </c>
      <c r="M106" s="236">
        <f>SUM(D106+G106+J106)</f>
        <v>31</v>
      </c>
    </row>
    <row r="107" spans="1:13" ht="18" customHeight="1">
      <c r="A107" s="215" t="s">
        <v>160</v>
      </c>
      <c r="B107" s="235">
        <v>0</v>
      </c>
      <c r="C107" s="233">
        <v>0</v>
      </c>
      <c r="D107" s="236">
        <f aca="true" t="shared" si="34" ref="D107:D114">SUM(B107:C107)</f>
        <v>0</v>
      </c>
      <c r="E107" s="232">
        <v>14</v>
      </c>
      <c r="F107" s="233">
        <v>56</v>
      </c>
      <c r="G107" s="234">
        <f aca="true" t="shared" si="35" ref="G107:G114">SUM(E107:F107)</f>
        <v>70</v>
      </c>
      <c r="H107" s="235">
        <v>6</v>
      </c>
      <c r="I107" s="233">
        <v>17</v>
      </c>
      <c r="J107" s="236">
        <f aca="true" t="shared" si="36" ref="J107:J114">SUM(H107:I107)</f>
        <v>23</v>
      </c>
      <c r="K107" s="235">
        <f aca="true" t="shared" si="37" ref="K107:M114">SUM(B107+E107+H107)</f>
        <v>20</v>
      </c>
      <c r="L107" s="233">
        <f t="shared" si="37"/>
        <v>73</v>
      </c>
      <c r="M107" s="236">
        <f t="shared" si="37"/>
        <v>93</v>
      </c>
    </row>
    <row r="108" spans="1:13" ht="18" customHeight="1">
      <c r="A108" s="215" t="s">
        <v>161</v>
      </c>
      <c r="B108" s="235">
        <v>0</v>
      </c>
      <c r="C108" s="233">
        <v>0</v>
      </c>
      <c r="D108" s="236">
        <f t="shared" si="34"/>
        <v>0</v>
      </c>
      <c r="E108" s="232">
        <v>1</v>
      </c>
      <c r="F108" s="233">
        <v>0</v>
      </c>
      <c r="G108" s="234">
        <f t="shared" si="35"/>
        <v>1</v>
      </c>
      <c r="H108" s="235">
        <v>0</v>
      </c>
      <c r="I108" s="233">
        <v>3</v>
      </c>
      <c r="J108" s="236">
        <f t="shared" si="36"/>
        <v>3</v>
      </c>
      <c r="K108" s="235">
        <f t="shared" si="37"/>
        <v>1</v>
      </c>
      <c r="L108" s="233">
        <f t="shared" si="37"/>
        <v>3</v>
      </c>
      <c r="M108" s="313">
        <f t="shared" si="37"/>
        <v>4</v>
      </c>
    </row>
    <row r="109" spans="1:13" ht="18" customHeight="1">
      <c r="A109" s="215" t="s">
        <v>204</v>
      </c>
      <c r="B109" s="235">
        <v>1</v>
      </c>
      <c r="C109" s="233">
        <v>1</v>
      </c>
      <c r="D109" s="236">
        <f t="shared" si="34"/>
        <v>2</v>
      </c>
      <c r="E109" s="232">
        <v>0</v>
      </c>
      <c r="F109" s="233">
        <v>1</v>
      </c>
      <c r="G109" s="234">
        <f t="shared" si="35"/>
        <v>1</v>
      </c>
      <c r="H109" s="235">
        <v>0</v>
      </c>
      <c r="I109" s="233">
        <v>2</v>
      </c>
      <c r="J109" s="236">
        <f t="shared" si="36"/>
        <v>2</v>
      </c>
      <c r="K109" s="235">
        <f t="shared" si="37"/>
        <v>1</v>
      </c>
      <c r="L109" s="233">
        <f t="shared" si="37"/>
        <v>4</v>
      </c>
      <c r="M109" s="313">
        <f t="shared" si="37"/>
        <v>5</v>
      </c>
    </row>
    <row r="110" spans="1:13" ht="18" customHeight="1">
      <c r="A110" s="215" t="s">
        <v>96</v>
      </c>
      <c r="B110" s="235">
        <v>0</v>
      </c>
      <c r="C110" s="233">
        <v>0</v>
      </c>
      <c r="D110" s="236">
        <f t="shared" si="34"/>
        <v>0</v>
      </c>
      <c r="E110" s="232">
        <v>0</v>
      </c>
      <c r="F110" s="233">
        <v>0</v>
      </c>
      <c r="G110" s="234">
        <f t="shared" si="35"/>
        <v>0</v>
      </c>
      <c r="H110" s="235">
        <v>0</v>
      </c>
      <c r="I110" s="233">
        <v>4</v>
      </c>
      <c r="J110" s="236">
        <f t="shared" si="36"/>
        <v>4</v>
      </c>
      <c r="K110" s="235">
        <f t="shared" si="37"/>
        <v>0</v>
      </c>
      <c r="L110" s="233">
        <f t="shared" si="37"/>
        <v>4</v>
      </c>
      <c r="M110" s="236">
        <f t="shared" si="37"/>
        <v>4</v>
      </c>
    </row>
    <row r="111" spans="1:13" ht="18" customHeight="1">
      <c r="A111" s="215" t="s">
        <v>162</v>
      </c>
      <c r="B111" s="235">
        <v>1</v>
      </c>
      <c r="C111" s="233">
        <v>0</v>
      </c>
      <c r="D111" s="236">
        <f t="shared" si="34"/>
        <v>1</v>
      </c>
      <c r="E111" s="232">
        <v>1</v>
      </c>
      <c r="F111" s="233">
        <v>7</v>
      </c>
      <c r="G111" s="234">
        <f t="shared" si="35"/>
        <v>8</v>
      </c>
      <c r="H111" s="235">
        <v>1</v>
      </c>
      <c r="I111" s="233">
        <v>4</v>
      </c>
      <c r="J111" s="236">
        <f t="shared" si="36"/>
        <v>5</v>
      </c>
      <c r="K111" s="235">
        <f t="shared" si="37"/>
        <v>3</v>
      </c>
      <c r="L111" s="233">
        <f t="shared" si="37"/>
        <v>11</v>
      </c>
      <c r="M111" s="236">
        <f t="shared" si="37"/>
        <v>14</v>
      </c>
    </row>
    <row r="112" spans="1:13" ht="18" customHeight="1">
      <c r="A112" s="215" t="s">
        <v>163</v>
      </c>
      <c r="B112" s="235">
        <v>3</v>
      </c>
      <c r="C112" s="233">
        <v>1</v>
      </c>
      <c r="D112" s="236">
        <f t="shared" si="34"/>
        <v>4</v>
      </c>
      <c r="E112" s="232">
        <v>0</v>
      </c>
      <c r="F112" s="233">
        <v>0</v>
      </c>
      <c r="G112" s="234">
        <f t="shared" si="35"/>
        <v>0</v>
      </c>
      <c r="H112" s="235">
        <v>3</v>
      </c>
      <c r="I112" s="233">
        <v>0</v>
      </c>
      <c r="J112" s="236">
        <f t="shared" si="36"/>
        <v>3</v>
      </c>
      <c r="K112" s="235">
        <f t="shared" si="37"/>
        <v>6</v>
      </c>
      <c r="L112" s="233">
        <f t="shared" si="37"/>
        <v>1</v>
      </c>
      <c r="M112" s="236">
        <f t="shared" si="37"/>
        <v>7</v>
      </c>
    </row>
    <row r="113" spans="1:13" ht="18" customHeight="1">
      <c r="A113" s="215" t="s">
        <v>164</v>
      </c>
      <c r="B113" s="235">
        <v>0</v>
      </c>
      <c r="C113" s="233">
        <v>4</v>
      </c>
      <c r="D113" s="236">
        <f t="shared" si="34"/>
        <v>4</v>
      </c>
      <c r="E113" s="232">
        <v>0</v>
      </c>
      <c r="F113" s="233">
        <v>0</v>
      </c>
      <c r="G113" s="234">
        <f t="shared" si="35"/>
        <v>0</v>
      </c>
      <c r="H113" s="235">
        <v>1</v>
      </c>
      <c r="I113" s="233">
        <v>4</v>
      </c>
      <c r="J113" s="236">
        <f t="shared" si="36"/>
        <v>5</v>
      </c>
      <c r="K113" s="235">
        <f t="shared" si="37"/>
        <v>1</v>
      </c>
      <c r="L113" s="233">
        <f t="shared" si="37"/>
        <v>8</v>
      </c>
      <c r="M113" s="236">
        <f t="shared" si="37"/>
        <v>9</v>
      </c>
    </row>
    <row r="114" spans="1:13" ht="18" customHeight="1">
      <c r="A114" s="215" t="s">
        <v>166</v>
      </c>
      <c r="B114" s="235">
        <v>0</v>
      </c>
      <c r="C114" s="233">
        <v>0</v>
      </c>
      <c r="D114" s="236">
        <f t="shared" si="34"/>
        <v>0</v>
      </c>
      <c r="E114" s="232">
        <v>0</v>
      </c>
      <c r="F114" s="233">
        <v>4</v>
      </c>
      <c r="G114" s="234">
        <f t="shared" si="35"/>
        <v>4</v>
      </c>
      <c r="H114" s="235">
        <v>0</v>
      </c>
      <c r="I114" s="233">
        <v>3</v>
      </c>
      <c r="J114" s="236">
        <f t="shared" si="36"/>
        <v>3</v>
      </c>
      <c r="K114" s="235">
        <f t="shared" si="37"/>
        <v>0</v>
      </c>
      <c r="L114" s="233">
        <f t="shared" si="37"/>
        <v>7</v>
      </c>
      <c r="M114" s="236">
        <f t="shared" si="37"/>
        <v>7</v>
      </c>
    </row>
    <row r="115" spans="1:13" ht="18.75" customHeight="1">
      <c r="A115" s="314" t="s">
        <v>6</v>
      </c>
      <c r="B115" s="302">
        <f aca="true" t="shared" si="38" ref="B115:M115">SUM(B106:B114)</f>
        <v>5</v>
      </c>
      <c r="C115" s="303">
        <f t="shared" si="38"/>
        <v>13</v>
      </c>
      <c r="D115" s="304">
        <f t="shared" si="38"/>
        <v>18</v>
      </c>
      <c r="E115" s="302">
        <f t="shared" si="38"/>
        <v>16</v>
      </c>
      <c r="F115" s="303">
        <f t="shared" si="38"/>
        <v>75</v>
      </c>
      <c r="G115" s="304">
        <f t="shared" si="38"/>
        <v>91</v>
      </c>
      <c r="H115" s="302">
        <f t="shared" si="38"/>
        <v>16</v>
      </c>
      <c r="I115" s="303">
        <f t="shared" si="38"/>
        <v>49</v>
      </c>
      <c r="J115" s="304">
        <f t="shared" si="38"/>
        <v>65</v>
      </c>
      <c r="K115" s="302">
        <f t="shared" si="38"/>
        <v>37</v>
      </c>
      <c r="L115" s="303">
        <f t="shared" si="38"/>
        <v>137</v>
      </c>
      <c r="M115" s="315">
        <f t="shared" si="38"/>
        <v>174</v>
      </c>
    </row>
    <row r="116" spans="1:13" ht="18" customHeight="1">
      <c r="A116" s="316" t="s">
        <v>56</v>
      </c>
      <c r="B116" s="317"/>
      <c r="C116" s="318"/>
      <c r="D116" s="319"/>
      <c r="E116" s="320"/>
      <c r="F116" s="318"/>
      <c r="G116" s="296"/>
      <c r="H116" s="317"/>
      <c r="I116" s="318"/>
      <c r="J116" s="296"/>
      <c r="K116" s="317"/>
      <c r="L116" s="318"/>
      <c r="M116" s="321"/>
    </row>
    <row r="117" spans="1:13" ht="18.75" customHeight="1">
      <c r="A117" s="215" t="s">
        <v>167</v>
      </c>
      <c r="B117" s="235">
        <v>0</v>
      </c>
      <c r="C117" s="233">
        <v>0</v>
      </c>
      <c r="D117" s="322">
        <f>SUM(B117:C117)</f>
        <v>0</v>
      </c>
      <c r="E117" s="232">
        <v>0</v>
      </c>
      <c r="F117" s="233">
        <v>0</v>
      </c>
      <c r="G117" s="323">
        <f>SUM(E117:F117)</f>
        <v>0</v>
      </c>
      <c r="H117" s="235">
        <v>2</v>
      </c>
      <c r="I117" s="233">
        <v>3</v>
      </c>
      <c r="J117" s="322">
        <f>SUM(H117:I117)</f>
        <v>5</v>
      </c>
      <c r="K117" s="308">
        <f>SUM(B117+E117+H117)</f>
        <v>2</v>
      </c>
      <c r="L117" s="309">
        <f>SUM(C117+F117+I117)</f>
        <v>3</v>
      </c>
      <c r="M117" s="322">
        <f>SUM(D117+G117+J117)</f>
        <v>5</v>
      </c>
    </row>
    <row r="118" spans="1:13" ht="18.75" customHeight="1">
      <c r="A118" s="314" t="s">
        <v>6</v>
      </c>
      <c r="B118" s="298">
        <f aca="true" t="shared" si="39" ref="B118:M118">SUM(B117)</f>
        <v>0</v>
      </c>
      <c r="C118" s="303">
        <f t="shared" si="39"/>
        <v>0</v>
      </c>
      <c r="D118" s="304">
        <f t="shared" si="39"/>
        <v>0</v>
      </c>
      <c r="E118" s="298">
        <f t="shared" si="39"/>
        <v>0</v>
      </c>
      <c r="F118" s="303">
        <f t="shared" si="39"/>
        <v>0</v>
      </c>
      <c r="G118" s="304">
        <f t="shared" si="39"/>
        <v>0</v>
      </c>
      <c r="H118" s="298">
        <f t="shared" si="39"/>
        <v>2</v>
      </c>
      <c r="I118" s="303">
        <f t="shared" si="39"/>
        <v>3</v>
      </c>
      <c r="J118" s="304">
        <f t="shared" si="39"/>
        <v>5</v>
      </c>
      <c r="K118" s="298">
        <f t="shared" si="39"/>
        <v>2</v>
      </c>
      <c r="L118" s="303">
        <f t="shared" si="39"/>
        <v>3</v>
      </c>
      <c r="M118" s="300">
        <f t="shared" si="39"/>
        <v>5</v>
      </c>
    </row>
    <row r="119" spans="1:13" ht="18.75" customHeight="1">
      <c r="A119" s="287" t="s">
        <v>90</v>
      </c>
      <c r="B119" s="317"/>
      <c r="C119" s="318"/>
      <c r="D119" s="324"/>
      <c r="E119" s="320"/>
      <c r="F119" s="318"/>
      <c r="G119" s="296"/>
      <c r="H119" s="317"/>
      <c r="I119" s="318"/>
      <c r="J119" s="296"/>
      <c r="K119" s="317"/>
      <c r="L119" s="318"/>
      <c r="M119" s="321"/>
    </row>
    <row r="120" spans="1:13" ht="18" customHeight="1">
      <c r="A120" s="215" t="s">
        <v>169</v>
      </c>
      <c r="B120" s="235">
        <v>0</v>
      </c>
      <c r="C120" s="233">
        <v>0</v>
      </c>
      <c r="D120" s="236">
        <f>SUM(B120:C120)</f>
        <v>0</v>
      </c>
      <c r="E120" s="232">
        <v>0</v>
      </c>
      <c r="F120" s="233">
        <v>1</v>
      </c>
      <c r="G120" s="234">
        <f>SUM(E120:F120)</f>
        <v>1</v>
      </c>
      <c r="H120" s="235">
        <v>0</v>
      </c>
      <c r="I120" s="233">
        <v>0</v>
      </c>
      <c r="J120" s="236">
        <f>SUM(H120:I120)</f>
        <v>0</v>
      </c>
      <c r="K120" s="235">
        <f aca="true" t="shared" si="40" ref="K120:M121">SUM(B120+E120+H120)</f>
        <v>0</v>
      </c>
      <c r="L120" s="233">
        <f t="shared" si="40"/>
        <v>1</v>
      </c>
      <c r="M120" s="236">
        <f t="shared" si="40"/>
        <v>1</v>
      </c>
    </row>
    <row r="121" spans="1:13" ht="18" customHeight="1">
      <c r="A121" s="325" t="s">
        <v>170</v>
      </c>
      <c r="B121" s="308">
        <v>3</v>
      </c>
      <c r="C121" s="309">
        <v>0</v>
      </c>
      <c r="D121" s="322">
        <f>SUM(B121:C121)</f>
        <v>3</v>
      </c>
      <c r="E121" s="311">
        <v>0</v>
      </c>
      <c r="F121" s="309">
        <v>0</v>
      </c>
      <c r="G121" s="326">
        <f>SUM(E121:F121)</f>
        <v>0</v>
      </c>
      <c r="H121" s="308">
        <v>1</v>
      </c>
      <c r="I121" s="309">
        <v>0</v>
      </c>
      <c r="J121" s="322">
        <f>SUM(H121:I121)</f>
        <v>1</v>
      </c>
      <c r="K121" s="308">
        <f t="shared" si="40"/>
        <v>4</v>
      </c>
      <c r="L121" s="309">
        <f t="shared" si="40"/>
        <v>0</v>
      </c>
      <c r="M121" s="322">
        <f t="shared" si="40"/>
        <v>4</v>
      </c>
    </row>
    <row r="122" spans="1:13" ht="18.75" customHeight="1">
      <c r="A122" s="314" t="s">
        <v>6</v>
      </c>
      <c r="B122" s="298">
        <f aca="true" t="shared" si="41" ref="B122:M122">SUM(B120:B121)</f>
        <v>3</v>
      </c>
      <c r="C122" s="303">
        <f t="shared" si="41"/>
        <v>0</v>
      </c>
      <c r="D122" s="304">
        <f t="shared" si="41"/>
        <v>3</v>
      </c>
      <c r="E122" s="298">
        <f t="shared" si="41"/>
        <v>0</v>
      </c>
      <c r="F122" s="303">
        <f t="shared" si="41"/>
        <v>1</v>
      </c>
      <c r="G122" s="304">
        <f t="shared" si="41"/>
        <v>1</v>
      </c>
      <c r="H122" s="298">
        <f t="shared" si="41"/>
        <v>1</v>
      </c>
      <c r="I122" s="303">
        <f t="shared" si="41"/>
        <v>0</v>
      </c>
      <c r="J122" s="304">
        <f t="shared" si="41"/>
        <v>1</v>
      </c>
      <c r="K122" s="298">
        <f t="shared" si="41"/>
        <v>4</v>
      </c>
      <c r="L122" s="303">
        <f t="shared" si="41"/>
        <v>1</v>
      </c>
      <c r="M122" s="300">
        <f t="shared" si="41"/>
        <v>5</v>
      </c>
    </row>
    <row r="123" spans="1:13" ht="18.75" customHeight="1">
      <c r="A123" s="287" t="s">
        <v>205</v>
      </c>
      <c r="B123" s="317"/>
      <c r="C123" s="318"/>
      <c r="D123" s="322"/>
      <c r="E123" s="320"/>
      <c r="F123" s="318"/>
      <c r="G123" s="323"/>
      <c r="H123" s="317"/>
      <c r="I123" s="318"/>
      <c r="J123" s="322"/>
      <c r="K123" s="317"/>
      <c r="L123" s="318"/>
      <c r="M123" s="322"/>
    </row>
    <row r="124" spans="1:13" ht="18" customHeight="1">
      <c r="A124" s="215" t="s">
        <v>119</v>
      </c>
      <c r="B124" s="235">
        <v>0</v>
      </c>
      <c r="C124" s="233">
        <v>0</v>
      </c>
      <c r="D124" s="236">
        <f aca="true" t="shared" si="42" ref="D124:D132">SUM(B124:C124)</f>
        <v>0</v>
      </c>
      <c r="E124" s="232">
        <v>0</v>
      </c>
      <c r="F124" s="233">
        <v>1</v>
      </c>
      <c r="G124" s="234">
        <f aca="true" t="shared" si="43" ref="G124:G132">SUM(E124:F124)</f>
        <v>1</v>
      </c>
      <c r="H124" s="235">
        <v>0</v>
      </c>
      <c r="I124" s="233">
        <v>1</v>
      </c>
      <c r="J124" s="236">
        <f aca="true" t="shared" si="44" ref="J124:J132">SUM(H124:I124)</f>
        <v>1</v>
      </c>
      <c r="K124" s="235">
        <f aca="true" t="shared" si="45" ref="K124:M132">SUM(B124+E124+H124)</f>
        <v>0</v>
      </c>
      <c r="L124" s="233">
        <f t="shared" si="45"/>
        <v>2</v>
      </c>
      <c r="M124" s="236">
        <f t="shared" si="45"/>
        <v>2</v>
      </c>
    </row>
    <row r="125" spans="1:13" ht="18" customHeight="1">
      <c r="A125" s="215" t="s">
        <v>118</v>
      </c>
      <c r="B125" s="235">
        <v>0</v>
      </c>
      <c r="C125" s="233">
        <v>0</v>
      </c>
      <c r="D125" s="236">
        <f t="shared" si="42"/>
        <v>0</v>
      </c>
      <c r="E125" s="232">
        <v>0</v>
      </c>
      <c r="F125" s="233">
        <v>1</v>
      </c>
      <c r="G125" s="234">
        <f t="shared" si="43"/>
        <v>1</v>
      </c>
      <c r="H125" s="235">
        <v>1</v>
      </c>
      <c r="I125" s="233">
        <v>3</v>
      </c>
      <c r="J125" s="236">
        <f t="shared" si="44"/>
        <v>4</v>
      </c>
      <c r="K125" s="235">
        <f t="shared" si="45"/>
        <v>1</v>
      </c>
      <c r="L125" s="233">
        <f t="shared" si="45"/>
        <v>4</v>
      </c>
      <c r="M125" s="236">
        <f t="shared" si="45"/>
        <v>5</v>
      </c>
    </row>
    <row r="126" spans="1:13" ht="18" customHeight="1">
      <c r="A126" s="215" t="s">
        <v>99</v>
      </c>
      <c r="B126" s="235">
        <v>1</v>
      </c>
      <c r="C126" s="233">
        <v>1</v>
      </c>
      <c r="D126" s="236">
        <f t="shared" si="42"/>
        <v>2</v>
      </c>
      <c r="E126" s="232">
        <v>0</v>
      </c>
      <c r="F126" s="233">
        <v>0</v>
      </c>
      <c r="G126" s="234">
        <f t="shared" si="43"/>
        <v>0</v>
      </c>
      <c r="H126" s="235">
        <v>0</v>
      </c>
      <c r="I126" s="233">
        <v>0</v>
      </c>
      <c r="J126" s="236">
        <f t="shared" si="44"/>
        <v>0</v>
      </c>
      <c r="K126" s="235">
        <f t="shared" si="45"/>
        <v>1</v>
      </c>
      <c r="L126" s="233">
        <f t="shared" si="45"/>
        <v>1</v>
      </c>
      <c r="M126" s="236">
        <f t="shared" si="45"/>
        <v>2</v>
      </c>
    </row>
    <row r="127" spans="1:13" ht="18" customHeight="1">
      <c r="A127" s="215" t="s">
        <v>101</v>
      </c>
      <c r="B127" s="235">
        <v>1</v>
      </c>
      <c r="C127" s="233">
        <v>1</v>
      </c>
      <c r="D127" s="236">
        <f t="shared" si="42"/>
        <v>2</v>
      </c>
      <c r="E127" s="232">
        <v>0</v>
      </c>
      <c r="F127" s="233">
        <v>0</v>
      </c>
      <c r="G127" s="234">
        <f t="shared" si="43"/>
        <v>0</v>
      </c>
      <c r="H127" s="235">
        <v>0</v>
      </c>
      <c r="I127" s="233">
        <v>0</v>
      </c>
      <c r="J127" s="236">
        <f t="shared" si="44"/>
        <v>0</v>
      </c>
      <c r="K127" s="235">
        <f t="shared" si="45"/>
        <v>1</v>
      </c>
      <c r="L127" s="233">
        <f t="shared" si="45"/>
        <v>1</v>
      </c>
      <c r="M127" s="236">
        <f t="shared" si="45"/>
        <v>2</v>
      </c>
    </row>
    <row r="128" spans="1:13" ht="18" customHeight="1">
      <c r="A128" s="215" t="s">
        <v>120</v>
      </c>
      <c r="B128" s="235">
        <v>0</v>
      </c>
      <c r="C128" s="233">
        <v>1</v>
      </c>
      <c r="D128" s="236">
        <f t="shared" si="42"/>
        <v>1</v>
      </c>
      <c r="E128" s="232">
        <v>0</v>
      </c>
      <c r="F128" s="233">
        <v>1</v>
      </c>
      <c r="G128" s="234">
        <f t="shared" si="43"/>
        <v>1</v>
      </c>
      <c r="H128" s="235">
        <v>0</v>
      </c>
      <c r="I128" s="233">
        <v>2</v>
      </c>
      <c r="J128" s="236">
        <f t="shared" si="44"/>
        <v>2</v>
      </c>
      <c r="K128" s="235">
        <f t="shared" si="45"/>
        <v>0</v>
      </c>
      <c r="L128" s="233">
        <f t="shared" si="45"/>
        <v>4</v>
      </c>
      <c r="M128" s="236">
        <f t="shared" si="45"/>
        <v>4</v>
      </c>
    </row>
    <row r="129" spans="1:13" ht="18" customHeight="1">
      <c r="A129" s="215" t="s">
        <v>102</v>
      </c>
      <c r="B129" s="235">
        <v>1</v>
      </c>
      <c r="C129" s="233">
        <v>1</v>
      </c>
      <c r="D129" s="236">
        <f t="shared" si="42"/>
        <v>2</v>
      </c>
      <c r="E129" s="232">
        <v>0</v>
      </c>
      <c r="F129" s="233">
        <v>0</v>
      </c>
      <c r="G129" s="234">
        <f t="shared" si="43"/>
        <v>0</v>
      </c>
      <c r="H129" s="235">
        <v>0</v>
      </c>
      <c r="I129" s="233">
        <v>1</v>
      </c>
      <c r="J129" s="236">
        <f t="shared" si="44"/>
        <v>1</v>
      </c>
      <c r="K129" s="235">
        <f t="shared" si="45"/>
        <v>1</v>
      </c>
      <c r="L129" s="233">
        <f t="shared" si="45"/>
        <v>2</v>
      </c>
      <c r="M129" s="236">
        <f t="shared" si="45"/>
        <v>3</v>
      </c>
    </row>
    <row r="130" spans="1:13" ht="18" customHeight="1">
      <c r="A130" s="215" t="s">
        <v>392</v>
      </c>
      <c r="B130" s="235">
        <v>0</v>
      </c>
      <c r="C130" s="233">
        <v>0</v>
      </c>
      <c r="D130" s="236">
        <f t="shared" si="42"/>
        <v>0</v>
      </c>
      <c r="E130" s="232">
        <v>0</v>
      </c>
      <c r="F130" s="233">
        <v>0</v>
      </c>
      <c r="G130" s="234">
        <f t="shared" si="43"/>
        <v>0</v>
      </c>
      <c r="H130" s="235">
        <v>2</v>
      </c>
      <c r="I130" s="233">
        <v>0</v>
      </c>
      <c r="J130" s="236">
        <f t="shared" si="44"/>
        <v>2</v>
      </c>
      <c r="K130" s="235">
        <f t="shared" si="45"/>
        <v>2</v>
      </c>
      <c r="L130" s="233">
        <f t="shared" si="45"/>
        <v>0</v>
      </c>
      <c r="M130" s="236">
        <f t="shared" si="45"/>
        <v>2</v>
      </c>
    </row>
    <row r="131" spans="1:13" ht="18" customHeight="1">
      <c r="A131" s="215" t="s">
        <v>122</v>
      </c>
      <c r="B131" s="235">
        <v>0</v>
      </c>
      <c r="C131" s="233">
        <v>1</v>
      </c>
      <c r="D131" s="236">
        <f t="shared" si="42"/>
        <v>1</v>
      </c>
      <c r="E131" s="232">
        <v>0</v>
      </c>
      <c r="F131" s="233">
        <v>1</v>
      </c>
      <c r="G131" s="234">
        <f t="shared" si="43"/>
        <v>1</v>
      </c>
      <c r="H131" s="235">
        <v>1</v>
      </c>
      <c r="I131" s="233">
        <v>0</v>
      </c>
      <c r="J131" s="236">
        <f t="shared" si="44"/>
        <v>1</v>
      </c>
      <c r="K131" s="235">
        <f t="shared" si="45"/>
        <v>1</v>
      </c>
      <c r="L131" s="233">
        <f t="shared" si="45"/>
        <v>2</v>
      </c>
      <c r="M131" s="236">
        <f t="shared" si="45"/>
        <v>3</v>
      </c>
    </row>
    <row r="132" spans="1:13" ht="18" customHeight="1">
      <c r="A132" s="325" t="s">
        <v>121</v>
      </c>
      <c r="B132" s="327">
        <v>1</v>
      </c>
      <c r="C132" s="309">
        <v>1</v>
      </c>
      <c r="D132" s="236">
        <f t="shared" si="42"/>
        <v>2</v>
      </c>
      <c r="E132" s="312">
        <v>0</v>
      </c>
      <c r="F132" s="309">
        <v>1</v>
      </c>
      <c r="G132" s="234">
        <f t="shared" si="43"/>
        <v>1</v>
      </c>
      <c r="H132" s="327">
        <v>0</v>
      </c>
      <c r="I132" s="309">
        <v>3</v>
      </c>
      <c r="J132" s="236">
        <f t="shared" si="44"/>
        <v>3</v>
      </c>
      <c r="K132" s="235">
        <f t="shared" si="45"/>
        <v>1</v>
      </c>
      <c r="L132" s="233">
        <f t="shared" si="45"/>
        <v>5</v>
      </c>
      <c r="M132" s="236">
        <f t="shared" si="45"/>
        <v>6</v>
      </c>
    </row>
    <row r="133" spans="1:13" ht="18.75" customHeight="1">
      <c r="A133" s="314" t="s">
        <v>6</v>
      </c>
      <c r="B133" s="302">
        <f aca="true" t="shared" si="46" ref="B133:M133">SUM(B124:B132)</f>
        <v>4</v>
      </c>
      <c r="C133" s="303">
        <f t="shared" si="46"/>
        <v>6</v>
      </c>
      <c r="D133" s="299">
        <f t="shared" si="46"/>
        <v>10</v>
      </c>
      <c r="E133" s="302">
        <f t="shared" si="46"/>
        <v>0</v>
      </c>
      <c r="F133" s="303">
        <f t="shared" si="46"/>
        <v>5</v>
      </c>
      <c r="G133" s="299">
        <f t="shared" si="46"/>
        <v>5</v>
      </c>
      <c r="H133" s="302">
        <f t="shared" si="46"/>
        <v>4</v>
      </c>
      <c r="I133" s="303">
        <f t="shared" si="46"/>
        <v>10</v>
      </c>
      <c r="J133" s="299">
        <f t="shared" si="46"/>
        <v>14</v>
      </c>
      <c r="K133" s="302">
        <f t="shared" si="46"/>
        <v>8</v>
      </c>
      <c r="L133" s="303">
        <f t="shared" si="46"/>
        <v>21</v>
      </c>
      <c r="M133" s="315">
        <f t="shared" si="46"/>
        <v>29</v>
      </c>
    </row>
    <row r="134" spans="1:13" ht="18.75" customHeight="1">
      <c r="A134" s="307" t="s">
        <v>206</v>
      </c>
      <c r="B134" s="308"/>
      <c r="C134" s="309"/>
      <c r="D134" s="328"/>
      <c r="E134" s="311"/>
      <c r="F134" s="309"/>
      <c r="G134" s="326"/>
      <c r="H134" s="308"/>
      <c r="I134" s="309"/>
      <c r="J134" s="328"/>
      <c r="K134" s="308"/>
      <c r="L134" s="309"/>
      <c r="M134" s="328"/>
    </row>
    <row r="135" spans="1:13" ht="18" customHeight="1">
      <c r="A135" s="215" t="s">
        <v>196</v>
      </c>
      <c r="B135" s="235">
        <v>0</v>
      </c>
      <c r="C135" s="233">
        <v>0</v>
      </c>
      <c r="D135" s="236">
        <f>SUM(B135:C135)</f>
        <v>0</v>
      </c>
      <c r="E135" s="232">
        <v>0</v>
      </c>
      <c r="F135" s="233">
        <v>1</v>
      </c>
      <c r="G135" s="234">
        <f>SUM(E135:F135)</f>
        <v>1</v>
      </c>
      <c r="H135" s="235">
        <v>0</v>
      </c>
      <c r="I135" s="233">
        <v>0</v>
      </c>
      <c r="J135" s="236">
        <f>SUM(H135:I135)</f>
        <v>0</v>
      </c>
      <c r="K135" s="235">
        <f aca="true" t="shared" si="47" ref="K135:M140">SUM(B135+E135+H135)</f>
        <v>0</v>
      </c>
      <c r="L135" s="233">
        <f t="shared" si="47"/>
        <v>1</v>
      </c>
      <c r="M135" s="236">
        <f t="shared" si="47"/>
        <v>1</v>
      </c>
    </row>
    <row r="136" spans="1:13" ht="18" customHeight="1">
      <c r="A136" s="215" t="s">
        <v>193</v>
      </c>
      <c r="B136" s="235">
        <v>0</v>
      </c>
      <c r="C136" s="233">
        <v>0</v>
      </c>
      <c r="D136" s="236">
        <f>SUM(B136:C136)</f>
        <v>0</v>
      </c>
      <c r="E136" s="232">
        <v>0</v>
      </c>
      <c r="F136" s="233">
        <v>0</v>
      </c>
      <c r="G136" s="234">
        <f>SUM(E136:F136)</f>
        <v>0</v>
      </c>
      <c r="H136" s="235">
        <v>0</v>
      </c>
      <c r="I136" s="233">
        <v>1</v>
      </c>
      <c r="J136" s="236">
        <f>SUM(H136:I136)</f>
        <v>1</v>
      </c>
      <c r="K136" s="235">
        <f t="shared" si="47"/>
        <v>0</v>
      </c>
      <c r="L136" s="233">
        <f t="shared" si="47"/>
        <v>1</v>
      </c>
      <c r="M136" s="236">
        <f t="shared" si="47"/>
        <v>1</v>
      </c>
    </row>
    <row r="137" spans="1:13" ht="18" customHeight="1">
      <c r="A137" s="215" t="s">
        <v>192</v>
      </c>
      <c r="B137" s="235">
        <v>0</v>
      </c>
      <c r="C137" s="233">
        <v>0</v>
      </c>
      <c r="D137" s="236">
        <f>SUM(B137:C137)</f>
        <v>0</v>
      </c>
      <c r="E137" s="232">
        <v>0</v>
      </c>
      <c r="F137" s="233">
        <v>0</v>
      </c>
      <c r="G137" s="234">
        <f>SUM(E137:F137)</f>
        <v>0</v>
      </c>
      <c r="H137" s="235">
        <v>3</v>
      </c>
      <c r="I137" s="233">
        <v>1</v>
      </c>
      <c r="J137" s="236">
        <f>SUM(H137:I137)</f>
        <v>4</v>
      </c>
      <c r="K137" s="235">
        <f t="shared" si="47"/>
        <v>3</v>
      </c>
      <c r="L137" s="233">
        <f t="shared" si="47"/>
        <v>1</v>
      </c>
      <c r="M137" s="236">
        <f t="shared" si="47"/>
        <v>4</v>
      </c>
    </row>
    <row r="138" spans="1:13" ht="18" customHeight="1">
      <c r="A138" s="215" t="s">
        <v>164</v>
      </c>
      <c r="B138" s="235">
        <v>0</v>
      </c>
      <c r="C138" s="233">
        <v>1</v>
      </c>
      <c r="D138" s="236">
        <f>SUM(B138:C138)</f>
        <v>1</v>
      </c>
      <c r="E138" s="232">
        <v>0</v>
      </c>
      <c r="F138" s="233">
        <v>1</v>
      </c>
      <c r="G138" s="234">
        <f>SUM(E138:F138)</f>
        <v>1</v>
      </c>
      <c r="H138" s="235">
        <v>0</v>
      </c>
      <c r="I138" s="233">
        <v>2</v>
      </c>
      <c r="J138" s="236">
        <f>SUM(H138:I138)</f>
        <v>2</v>
      </c>
      <c r="K138" s="235">
        <f t="shared" si="47"/>
        <v>0</v>
      </c>
      <c r="L138" s="233">
        <f t="shared" si="47"/>
        <v>4</v>
      </c>
      <c r="M138" s="236">
        <f t="shared" si="47"/>
        <v>4</v>
      </c>
    </row>
    <row r="139" spans="1:13" ht="18" customHeight="1">
      <c r="A139" s="249" t="s">
        <v>393</v>
      </c>
      <c r="B139" s="329">
        <v>0</v>
      </c>
      <c r="C139" s="228">
        <v>0</v>
      </c>
      <c r="D139" s="247">
        <f>SUM(B139:C139)</f>
        <v>0</v>
      </c>
      <c r="E139" s="229">
        <v>0</v>
      </c>
      <c r="F139" s="228">
        <v>2</v>
      </c>
      <c r="G139" s="246">
        <f>SUM(E139:F139)</f>
        <v>2</v>
      </c>
      <c r="H139" s="329">
        <v>0</v>
      </c>
      <c r="I139" s="228">
        <v>0</v>
      </c>
      <c r="J139" s="247">
        <f>SUM(H139:I139)</f>
        <v>0</v>
      </c>
      <c r="K139" s="230">
        <f t="shared" si="47"/>
        <v>0</v>
      </c>
      <c r="L139" s="228">
        <f t="shared" si="47"/>
        <v>2</v>
      </c>
      <c r="M139" s="247">
        <f t="shared" si="47"/>
        <v>2</v>
      </c>
    </row>
    <row r="140" spans="1:13" ht="18.75" customHeight="1">
      <c r="A140" s="238" t="s">
        <v>6</v>
      </c>
      <c r="B140" s="298">
        <f aca="true" t="shared" si="48" ref="B140:J140">SUM(B135:B139)</f>
        <v>0</v>
      </c>
      <c r="C140" s="303">
        <f t="shared" si="48"/>
        <v>1</v>
      </c>
      <c r="D140" s="299">
        <f t="shared" si="48"/>
        <v>1</v>
      </c>
      <c r="E140" s="298">
        <f t="shared" si="48"/>
        <v>0</v>
      </c>
      <c r="F140" s="303">
        <f t="shared" si="48"/>
        <v>4</v>
      </c>
      <c r="G140" s="299">
        <f t="shared" si="48"/>
        <v>4</v>
      </c>
      <c r="H140" s="298">
        <f t="shared" si="48"/>
        <v>3</v>
      </c>
      <c r="I140" s="303">
        <f t="shared" si="48"/>
        <v>4</v>
      </c>
      <c r="J140" s="299">
        <f t="shared" si="48"/>
        <v>7</v>
      </c>
      <c r="K140" s="298">
        <f t="shared" si="47"/>
        <v>3</v>
      </c>
      <c r="L140" s="303">
        <f t="shared" si="47"/>
        <v>9</v>
      </c>
      <c r="M140" s="315">
        <f t="shared" si="47"/>
        <v>12</v>
      </c>
    </row>
    <row r="141" spans="1:13" ht="18.75" customHeight="1" thickBot="1">
      <c r="A141" s="295" t="s">
        <v>91</v>
      </c>
      <c r="B141" s="293">
        <f aca="true" t="shared" si="49" ref="B141:M141">SUM(B115+B118+B122+B133+B140)</f>
        <v>12</v>
      </c>
      <c r="C141" s="330">
        <f t="shared" si="49"/>
        <v>20</v>
      </c>
      <c r="D141" s="331">
        <f t="shared" si="49"/>
        <v>32</v>
      </c>
      <c r="E141" s="293">
        <f t="shared" si="49"/>
        <v>16</v>
      </c>
      <c r="F141" s="330">
        <f t="shared" si="49"/>
        <v>85</v>
      </c>
      <c r="G141" s="331">
        <f t="shared" si="49"/>
        <v>101</v>
      </c>
      <c r="H141" s="293">
        <f t="shared" si="49"/>
        <v>26</v>
      </c>
      <c r="I141" s="330">
        <f t="shared" si="49"/>
        <v>66</v>
      </c>
      <c r="J141" s="331">
        <f t="shared" si="49"/>
        <v>92</v>
      </c>
      <c r="K141" s="293">
        <f t="shared" si="49"/>
        <v>54</v>
      </c>
      <c r="L141" s="330">
        <f t="shared" si="49"/>
        <v>171</v>
      </c>
      <c r="M141" s="332">
        <f t="shared" si="49"/>
        <v>225</v>
      </c>
    </row>
    <row r="142" spans="1:13" ht="21" customHeight="1" thickTop="1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</row>
    <row r="143" spans="1:13" ht="21" customHeight="1">
      <c r="A143" s="727" t="s">
        <v>391</v>
      </c>
      <c r="B143" s="727"/>
      <c r="C143" s="727"/>
      <c r="D143" s="727"/>
      <c r="E143" s="727"/>
      <c r="F143" s="727"/>
      <c r="G143" s="727"/>
      <c r="H143" s="727"/>
      <c r="I143" s="727"/>
      <c r="J143" s="727"/>
      <c r="K143" s="727"/>
      <c r="L143" s="727"/>
      <c r="M143" s="727"/>
    </row>
    <row r="144" spans="1:13" ht="21" customHeight="1">
      <c r="A144" s="727" t="s">
        <v>377</v>
      </c>
      <c r="B144" s="727"/>
      <c r="C144" s="727"/>
      <c r="D144" s="727"/>
      <c r="E144" s="727"/>
      <c r="F144" s="727"/>
      <c r="G144" s="727"/>
      <c r="H144" s="727"/>
      <c r="I144" s="727"/>
      <c r="J144" s="727"/>
      <c r="K144" s="727"/>
      <c r="L144" s="727"/>
      <c r="M144" s="727"/>
    </row>
    <row r="145" spans="1:13" ht="21" customHeight="1">
      <c r="A145" s="297"/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</row>
    <row r="146" spans="1:13" ht="21" customHeight="1">
      <c r="A146" s="720" t="s">
        <v>75</v>
      </c>
      <c r="B146" s="729" t="s">
        <v>378</v>
      </c>
      <c r="C146" s="730"/>
      <c r="D146" s="731"/>
      <c r="E146" s="730" t="s">
        <v>379</v>
      </c>
      <c r="F146" s="730"/>
      <c r="G146" s="730"/>
      <c r="H146" s="729" t="s">
        <v>380</v>
      </c>
      <c r="I146" s="730"/>
      <c r="J146" s="731"/>
      <c r="K146" s="301" t="s">
        <v>6</v>
      </c>
      <c r="L146" s="301"/>
      <c r="M146" s="301"/>
    </row>
    <row r="147" spans="1:13" ht="21" customHeight="1">
      <c r="A147" s="728"/>
      <c r="B147" s="302" t="s">
        <v>4</v>
      </c>
      <c r="C147" s="303" t="s">
        <v>5</v>
      </c>
      <c r="D147" s="300" t="s">
        <v>6</v>
      </c>
      <c r="E147" s="304" t="s">
        <v>4</v>
      </c>
      <c r="F147" s="303" t="s">
        <v>5</v>
      </c>
      <c r="G147" s="305" t="s">
        <v>6</v>
      </c>
      <c r="H147" s="302" t="s">
        <v>4</v>
      </c>
      <c r="I147" s="303" t="s">
        <v>5</v>
      </c>
      <c r="J147" s="306" t="s">
        <v>6</v>
      </c>
      <c r="K147" s="302" t="s">
        <v>4</v>
      </c>
      <c r="L147" s="303" t="s">
        <v>5</v>
      </c>
      <c r="M147" s="306" t="s">
        <v>6</v>
      </c>
    </row>
    <row r="148" spans="1:13" ht="18.75" customHeight="1">
      <c r="A148" s="287" t="s">
        <v>207</v>
      </c>
      <c r="B148" s="333"/>
      <c r="C148" s="318"/>
      <c r="D148" s="324"/>
      <c r="E148" s="296"/>
      <c r="F148" s="318"/>
      <c r="G148" s="296"/>
      <c r="H148" s="333"/>
      <c r="I148" s="318"/>
      <c r="J148" s="296"/>
      <c r="K148" s="333"/>
      <c r="L148" s="318"/>
      <c r="M148" s="321"/>
    </row>
    <row r="149" spans="1:13" ht="18.75" customHeight="1">
      <c r="A149" s="215" t="s">
        <v>194</v>
      </c>
      <c r="B149" s="235">
        <v>1</v>
      </c>
      <c r="C149" s="233">
        <v>2</v>
      </c>
      <c r="D149" s="236">
        <f>SUM(B149:C149)</f>
        <v>3</v>
      </c>
      <c r="E149" s="232">
        <v>0</v>
      </c>
      <c r="F149" s="233">
        <v>0</v>
      </c>
      <c r="G149" s="234">
        <f>SUM(E149:F149)</f>
        <v>0</v>
      </c>
      <c r="H149" s="235">
        <v>1</v>
      </c>
      <c r="I149" s="233">
        <v>0</v>
      </c>
      <c r="J149" s="236">
        <f>SUM(H149:I149)</f>
        <v>1</v>
      </c>
      <c r="K149" s="235">
        <f aca="true" t="shared" si="50" ref="K149:M150">SUM(B149+E149+H149)</f>
        <v>2</v>
      </c>
      <c r="L149" s="233">
        <f t="shared" si="50"/>
        <v>2</v>
      </c>
      <c r="M149" s="236">
        <f t="shared" si="50"/>
        <v>4</v>
      </c>
    </row>
    <row r="150" spans="1:13" ht="18.75" customHeight="1">
      <c r="A150" s="215" t="s">
        <v>394</v>
      </c>
      <c r="B150" s="235">
        <v>0</v>
      </c>
      <c r="C150" s="276">
        <v>0</v>
      </c>
      <c r="D150" s="236">
        <f>SUM(B150:C150)</f>
        <v>0</v>
      </c>
      <c r="E150" s="232">
        <v>0</v>
      </c>
      <c r="F150" s="233">
        <v>3</v>
      </c>
      <c r="G150" s="234">
        <f>SUM(E150:F150)</f>
        <v>3</v>
      </c>
      <c r="H150" s="235">
        <v>0</v>
      </c>
      <c r="I150" s="233">
        <v>0</v>
      </c>
      <c r="J150" s="236">
        <f>SUM(H150:I150)</f>
        <v>0</v>
      </c>
      <c r="K150" s="235">
        <f t="shared" si="50"/>
        <v>0</v>
      </c>
      <c r="L150" s="233">
        <f t="shared" si="50"/>
        <v>3</v>
      </c>
      <c r="M150" s="236">
        <f t="shared" si="50"/>
        <v>3</v>
      </c>
    </row>
    <row r="151" spans="1:13" ht="18.75" customHeight="1">
      <c r="A151" s="314" t="s">
        <v>6</v>
      </c>
      <c r="B151" s="298">
        <f aca="true" t="shared" si="51" ref="B151:M151">SUM(B149:B150)</f>
        <v>1</v>
      </c>
      <c r="C151" s="303">
        <f t="shared" si="51"/>
        <v>2</v>
      </c>
      <c r="D151" s="299">
        <f t="shared" si="51"/>
        <v>3</v>
      </c>
      <c r="E151" s="298">
        <f t="shared" si="51"/>
        <v>0</v>
      </c>
      <c r="F151" s="303">
        <f t="shared" si="51"/>
        <v>3</v>
      </c>
      <c r="G151" s="299">
        <f t="shared" si="51"/>
        <v>3</v>
      </c>
      <c r="H151" s="298">
        <f t="shared" si="51"/>
        <v>1</v>
      </c>
      <c r="I151" s="303">
        <f t="shared" si="51"/>
        <v>0</v>
      </c>
      <c r="J151" s="299">
        <f t="shared" si="51"/>
        <v>1</v>
      </c>
      <c r="K151" s="298">
        <f t="shared" si="51"/>
        <v>2</v>
      </c>
      <c r="L151" s="303">
        <f t="shared" si="51"/>
        <v>5</v>
      </c>
      <c r="M151" s="300">
        <f t="shared" si="51"/>
        <v>7</v>
      </c>
    </row>
    <row r="152" spans="1:13" ht="18.75" customHeight="1" thickBot="1">
      <c r="A152" s="334" t="s">
        <v>92</v>
      </c>
      <c r="B152" s="335">
        <f aca="true" t="shared" si="52" ref="B152:M152">SUM(B151)</f>
        <v>1</v>
      </c>
      <c r="C152" s="335">
        <f t="shared" si="52"/>
        <v>2</v>
      </c>
      <c r="D152" s="335">
        <f t="shared" si="52"/>
        <v>3</v>
      </c>
      <c r="E152" s="335">
        <f t="shared" si="52"/>
        <v>0</v>
      </c>
      <c r="F152" s="335">
        <f t="shared" si="52"/>
        <v>3</v>
      </c>
      <c r="G152" s="335">
        <f t="shared" si="52"/>
        <v>3</v>
      </c>
      <c r="H152" s="335">
        <f t="shared" si="52"/>
        <v>1</v>
      </c>
      <c r="I152" s="335">
        <f t="shared" si="52"/>
        <v>0</v>
      </c>
      <c r="J152" s="334">
        <f t="shared" si="52"/>
        <v>1</v>
      </c>
      <c r="K152" s="336">
        <f t="shared" si="52"/>
        <v>2</v>
      </c>
      <c r="L152" s="334">
        <f t="shared" si="52"/>
        <v>5</v>
      </c>
      <c r="M152" s="337">
        <f t="shared" si="52"/>
        <v>7</v>
      </c>
    </row>
    <row r="153" spans="1:13" ht="18.75" customHeight="1" thickBot="1">
      <c r="A153" s="338" t="s">
        <v>93</v>
      </c>
      <c r="B153" s="339">
        <f aca="true" t="shared" si="53" ref="B153:M153">SUM(B97+B141+B152)</f>
        <v>61</v>
      </c>
      <c r="C153" s="339">
        <f t="shared" si="53"/>
        <v>105</v>
      </c>
      <c r="D153" s="339">
        <f t="shared" si="53"/>
        <v>166</v>
      </c>
      <c r="E153" s="339">
        <f t="shared" si="53"/>
        <v>431</v>
      </c>
      <c r="F153" s="339">
        <f t="shared" si="53"/>
        <v>1532</v>
      </c>
      <c r="G153" s="339">
        <f t="shared" si="53"/>
        <v>1963</v>
      </c>
      <c r="H153" s="339">
        <f t="shared" si="53"/>
        <v>163</v>
      </c>
      <c r="I153" s="339">
        <f t="shared" si="53"/>
        <v>437</v>
      </c>
      <c r="J153" s="339">
        <f t="shared" si="53"/>
        <v>600</v>
      </c>
      <c r="K153" s="339">
        <f t="shared" si="53"/>
        <v>655</v>
      </c>
      <c r="L153" s="339">
        <f t="shared" si="53"/>
        <v>2074</v>
      </c>
      <c r="M153" s="338">
        <f t="shared" si="53"/>
        <v>2729</v>
      </c>
    </row>
    <row r="154" spans="1:13" ht="21" customHeight="1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</row>
    <row r="155" spans="1:13" ht="21" customHeight="1">
      <c r="A155" s="732" t="s">
        <v>208</v>
      </c>
      <c r="B155" s="732"/>
      <c r="C155" s="732"/>
      <c r="D155" s="732"/>
      <c r="E155" s="732"/>
      <c r="F155" s="732"/>
      <c r="G155" s="732"/>
      <c r="H155" s="732"/>
      <c r="I155" s="732"/>
      <c r="J155" s="732"/>
      <c r="K155" s="732"/>
      <c r="L155" s="732"/>
      <c r="M155" s="732"/>
    </row>
    <row r="156" spans="1:13" ht="21" customHeight="1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</row>
    <row r="157" spans="1:13" ht="21" customHeight="1">
      <c r="A157" s="720" t="s">
        <v>80</v>
      </c>
      <c r="B157" s="729" t="s">
        <v>378</v>
      </c>
      <c r="C157" s="730"/>
      <c r="D157" s="731"/>
      <c r="E157" s="730" t="s">
        <v>379</v>
      </c>
      <c r="F157" s="730"/>
      <c r="G157" s="730"/>
      <c r="H157" s="729" t="s">
        <v>380</v>
      </c>
      <c r="I157" s="730"/>
      <c r="J157" s="731"/>
      <c r="K157" s="301" t="s">
        <v>6</v>
      </c>
      <c r="L157" s="301"/>
      <c r="M157" s="301"/>
    </row>
    <row r="158" spans="1:13" ht="21" customHeight="1">
      <c r="A158" s="728"/>
      <c r="B158" s="302" t="s">
        <v>4</v>
      </c>
      <c r="C158" s="303" t="s">
        <v>5</v>
      </c>
      <c r="D158" s="300" t="s">
        <v>6</v>
      </c>
      <c r="E158" s="304" t="s">
        <v>4</v>
      </c>
      <c r="F158" s="303" t="s">
        <v>5</v>
      </c>
      <c r="G158" s="305" t="s">
        <v>6</v>
      </c>
      <c r="H158" s="302" t="s">
        <v>4</v>
      </c>
      <c r="I158" s="303" t="s">
        <v>5</v>
      </c>
      <c r="J158" s="306" t="s">
        <v>6</v>
      </c>
      <c r="K158" s="302" t="s">
        <v>4</v>
      </c>
      <c r="L158" s="303" t="s">
        <v>5</v>
      </c>
      <c r="M158" s="306" t="s">
        <v>6</v>
      </c>
    </row>
    <row r="159" spans="1:13" ht="21" customHeight="1">
      <c r="A159" s="307" t="s">
        <v>195</v>
      </c>
      <c r="B159" s="308"/>
      <c r="C159" s="309"/>
      <c r="D159" s="328"/>
      <c r="E159" s="311"/>
      <c r="F159" s="309"/>
      <c r="G159" s="326"/>
      <c r="H159" s="308"/>
      <c r="I159" s="309"/>
      <c r="J159" s="328"/>
      <c r="K159" s="308"/>
      <c r="L159" s="309"/>
      <c r="M159" s="328"/>
    </row>
    <row r="160" spans="1:13" ht="21" customHeight="1">
      <c r="A160" s="340" t="s">
        <v>395</v>
      </c>
      <c r="B160" s="308">
        <v>0</v>
      </c>
      <c r="C160" s="309">
        <v>0</v>
      </c>
      <c r="D160" s="322">
        <f>SUM(B160:C160)</f>
        <v>0</v>
      </c>
      <c r="E160" s="311">
        <v>3</v>
      </c>
      <c r="F160" s="309">
        <v>27</v>
      </c>
      <c r="G160" s="323">
        <f>SUM(E160:F160)</f>
        <v>30</v>
      </c>
      <c r="H160" s="308">
        <v>0</v>
      </c>
      <c r="I160" s="309">
        <v>0</v>
      </c>
      <c r="J160" s="322">
        <f>SUM(H160:I160)</f>
        <v>0</v>
      </c>
      <c r="K160" s="308">
        <f>SUM(B160+E160+H160)</f>
        <v>3</v>
      </c>
      <c r="L160" s="309">
        <f>SUM(C160+F160+I160)</f>
        <v>27</v>
      </c>
      <c r="M160" s="322">
        <f>SUM(D160+G160+J160)</f>
        <v>30</v>
      </c>
    </row>
    <row r="161" spans="1:13" ht="21" customHeight="1" thickBot="1">
      <c r="A161" s="341" t="s">
        <v>6</v>
      </c>
      <c r="B161" s="342">
        <f aca="true" t="shared" si="54" ref="B161:M161">SUM(B160:B160)</f>
        <v>0</v>
      </c>
      <c r="C161" s="343">
        <f t="shared" si="54"/>
        <v>0</v>
      </c>
      <c r="D161" s="344">
        <f t="shared" si="54"/>
        <v>0</v>
      </c>
      <c r="E161" s="345">
        <f t="shared" si="54"/>
        <v>3</v>
      </c>
      <c r="F161" s="343">
        <f t="shared" si="54"/>
        <v>27</v>
      </c>
      <c r="G161" s="346">
        <f t="shared" si="54"/>
        <v>30</v>
      </c>
      <c r="H161" s="342">
        <f t="shared" si="54"/>
        <v>0</v>
      </c>
      <c r="I161" s="343">
        <f t="shared" si="54"/>
        <v>0</v>
      </c>
      <c r="J161" s="344">
        <f t="shared" si="54"/>
        <v>0</v>
      </c>
      <c r="K161" s="342">
        <f t="shared" si="54"/>
        <v>3</v>
      </c>
      <c r="L161" s="343">
        <f t="shared" si="54"/>
        <v>27</v>
      </c>
      <c r="M161" s="344">
        <f t="shared" si="54"/>
        <v>30</v>
      </c>
    </row>
    <row r="162" spans="1:13" ht="9" customHeight="1" thickTop="1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</row>
    <row r="163" spans="1:13" ht="21" customHeight="1">
      <c r="A163" s="347" t="s">
        <v>445</v>
      </c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</row>
    <row r="164" spans="1:13" ht="21" customHeight="1">
      <c r="A164" s="348" t="s">
        <v>446</v>
      </c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</row>
  </sheetData>
  <sheetProtection/>
  <mergeCells count="41">
    <mergeCell ref="A155:M155"/>
    <mergeCell ref="A157:A158"/>
    <mergeCell ref="B157:D157"/>
    <mergeCell ref="E157:G157"/>
    <mergeCell ref="H157:J157"/>
    <mergeCell ref="A1:Q1"/>
    <mergeCell ref="A2:Q2"/>
    <mergeCell ref="A4:A5"/>
    <mergeCell ref="B4:D4"/>
    <mergeCell ref="E4:G4"/>
    <mergeCell ref="H4:J4"/>
    <mergeCell ref="P4:Q4"/>
    <mergeCell ref="E146:G146"/>
    <mergeCell ref="B90:D90"/>
    <mergeCell ref="E90:G90"/>
    <mergeCell ref="H90:J90"/>
    <mergeCell ref="H146:J146"/>
    <mergeCell ref="A144:M144"/>
    <mergeCell ref="A146:A147"/>
    <mergeCell ref="B146:D146"/>
    <mergeCell ref="A87:Q87"/>
    <mergeCell ref="E103:G103"/>
    <mergeCell ref="H103:J103"/>
    <mergeCell ref="P90:Q90"/>
    <mergeCell ref="A100:M100"/>
    <mergeCell ref="A88:Q88"/>
    <mergeCell ref="N4:O4"/>
    <mergeCell ref="H48:J48"/>
    <mergeCell ref="N48:O48"/>
    <mergeCell ref="P48:Q48"/>
    <mergeCell ref="A90:A91"/>
    <mergeCell ref="N90:O90"/>
    <mergeCell ref="A143:M143"/>
    <mergeCell ref="A101:M101"/>
    <mergeCell ref="A103:A104"/>
    <mergeCell ref="B103:D103"/>
    <mergeCell ref="A45:Q45"/>
    <mergeCell ref="A46:Q46"/>
    <mergeCell ref="A48:A49"/>
    <mergeCell ref="B48:D48"/>
    <mergeCell ref="E48:G48"/>
  </mergeCells>
  <printOptions horizontalCentered="1"/>
  <pageMargins left="0.1968503937007874" right="0.11811023622047245" top="0.31496062992125984" bottom="0.31496062992125984" header="0.5118110236220472" footer="0"/>
  <pageSetup firstPageNumber="8" useFirstPageNumber="1"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4" manualBreakCount="4">
    <brk id="44" max="255" man="1"/>
    <brk id="86" max="255" man="1"/>
    <brk id="99" max="255" man="1"/>
    <brk id="1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showGridLines="0" zoomScale="90" zoomScaleNormal="90" zoomScalePageLayoutView="0" workbookViewId="0" topLeftCell="A1">
      <pane ySplit="5" topLeftCell="BM24" activePane="bottomLeft" state="frozen"/>
      <selection pane="topLeft" activeCell="A1" sqref="A1"/>
      <selection pane="bottomLeft" activeCell="M37" sqref="M37"/>
    </sheetView>
  </sheetViews>
  <sheetFormatPr defaultColWidth="9.00390625" defaultRowHeight="24"/>
  <cols>
    <col min="1" max="1" width="12.75390625" style="65" customWidth="1"/>
    <col min="2" max="2" width="3.25390625" style="5" customWidth="1"/>
    <col min="3" max="5" width="6.25390625" style="5" bestFit="1" customWidth="1"/>
    <col min="6" max="6" width="4.75390625" style="5" customWidth="1"/>
    <col min="7" max="7" width="6.25390625" style="5" bestFit="1" customWidth="1"/>
    <col min="8" max="8" width="5.875" style="5" customWidth="1"/>
    <col min="9" max="9" width="6.00390625" style="5" customWidth="1"/>
    <col min="10" max="10" width="6.25390625" style="5" bestFit="1" customWidth="1"/>
    <col min="11" max="11" width="7.125" style="5" bestFit="1" customWidth="1"/>
    <col min="12" max="12" width="4.875" style="5" bestFit="1" customWidth="1"/>
    <col min="13" max="13" width="6.125" style="5" customWidth="1"/>
    <col min="14" max="14" width="5.875" style="5" customWidth="1"/>
    <col min="15" max="15" width="4.50390625" style="5" customWidth="1"/>
    <col min="16" max="16" width="5.125" style="5" customWidth="1"/>
    <col min="17" max="17" width="4.375" style="5" customWidth="1"/>
    <col min="18" max="18" width="5.625" style="5" customWidth="1"/>
    <col min="19" max="19" width="6.00390625" style="5" customWidth="1"/>
    <col min="20" max="20" width="6.625" style="5" bestFit="1" customWidth="1"/>
    <col min="21" max="22" width="6.25390625" style="5" bestFit="1" customWidth="1"/>
    <col min="23" max="23" width="7.625" style="5" bestFit="1" customWidth="1"/>
    <col min="24" max="16384" width="9.00390625" style="5" customWidth="1"/>
  </cols>
  <sheetData>
    <row r="1" spans="1:23" s="54" customFormat="1" ht="29.25" customHeight="1">
      <c r="A1" s="733" t="s">
        <v>447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</row>
    <row r="2" spans="1:23" s="54" customFormat="1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1" customHeight="1">
      <c r="A3" s="55"/>
      <c r="B3" s="56"/>
      <c r="C3" s="734" t="s">
        <v>38</v>
      </c>
      <c r="D3" s="735"/>
      <c r="E3" s="735"/>
      <c r="F3" s="735"/>
      <c r="G3" s="735"/>
      <c r="H3" s="735"/>
      <c r="I3" s="735"/>
      <c r="J3" s="735"/>
      <c r="K3" s="736"/>
      <c r="L3" s="735" t="s">
        <v>39</v>
      </c>
      <c r="M3" s="735"/>
      <c r="N3" s="735"/>
      <c r="O3" s="735"/>
      <c r="P3" s="735"/>
      <c r="Q3" s="735"/>
      <c r="R3" s="735"/>
      <c r="S3" s="735"/>
      <c r="T3" s="737"/>
      <c r="U3" s="738" t="s">
        <v>7</v>
      </c>
      <c r="V3" s="739"/>
      <c r="W3" s="740"/>
    </row>
    <row r="4" spans="1:23" s="57" customFormat="1" ht="19.5" customHeight="1">
      <c r="A4" s="33" t="s">
        <v>26</v>
      </c>
      <c r="B4" s="33" t="s">
        <v>36</v>
      </c>
      <c r="C4" s="744" t="s">
        <v>27</v>
      </c>
      <c r="D4" s="744"/>
      <c r="E4" s="744"/>
      <c r="F4" s="744" t="s">
        <v>28</v>
      </c>
      <c r="G4" s="744"/>
      <c r="H4" s="744"/>
      <c r="I4" s="744" t="s">
        <v>6</v>
      </c>
      <c r="J4" s="744"/>
      <c r="K4" s="745"/>
      <c r="L4" s="737" t="s">
        <v>27</v>
      </c>
      <c r="M4" s="744"/>
      <c r="N4" s="744"/>
      <c r="O4" s="744" t="s">
        <v>28</v>
      </c>
      <c r="P4" s="744"/>
      <c r="Q4" s="744"/>
      <c r="R4" s="744" t="s">
        <v>6</v>
      </c>
      <c r="S4" s="744"/>
      <c r="T4" s="744"/>
      <c r="U4" s="741"/>
      <c r="V4" s="742"/>
      <c r="W4" s="743"/>
    </row>
    <row r="5" spans="1:23" s="57" customFormat="1" ht="18.75">
      <c r="A5" s="34"/>
      <c r="B5" s="34" t="s">
        <v>35</v>
      </c>
      <c r="C5" s="34" t="s">
        <v>4</v>
      </c>
      <c r="D5" s="34" t="s">
        <v>5</v>
      </c>
      <c r="E5" s="34" t="s">
        <v>6</v>
      </c>
      <c r="F5" s="34" t="s">
        <v>4</v>
      </c>
      <c r="G5" s="34" t="s">
        <v>5</v>
      </c>
      <c r="H5" s="34" t="s">
        <v>6</v>
      </c>
      <c r="I5" s="34" t="s">
        <v>4</v>
      </c>
      <c r="J5" s="34" t="s">
        <v>5</v>
      </c>
      <c r="K5" s="198" t="s">
        <v>6</v>
      </c>
      <c r="L5" s="155" t="s">
        <v>4</v>
      </c>
      <c r="M5" s="34" t="s">
        <v>5</v>
      </c>
      <c r="N5" s="34" t="s">
        <v>6</v>
      </c>
      <c r="O5" s="34" t="s">
        <v>4</v>
      </c>
      <c r="P5" s="34" t="s">
        <v>5</v>
      </c>
      <c r="Q5" s="34" t="s">
        <v>6</v>
      </c>
      <c r="R5" s="34" t="s">
        <v>4</v>
      </c>
      <c r="S5" s="34" t="s">
        <v>5</v>
      </c>
      <c r="T5" s="34" t="s">
        <v>6</v>
      </c>
      <c r="U5" s="34" t="s">
        <v>4</v>
      </c>
      <c r="V5" s="34" t="s">
        <v>5</v>
      </c>
      <c r="W5" s="34" t="s">
        <v>6</v>
      </c>
    </row>
    <row r="6" spans="1:23" ht="19.5" customHeight="1">
      <c r="A6" s="58" t="s">
        <v>30</v>
      </c>
      <c r="B6" s="6">
        <v>1</v>
      </c>
      <c r="C6" s="75">
        <f>SUM(ภาคปกติ4ปี!B23,ภาคปกติ4ปี!B35,ภาคปกติ4ปี!B50,ภาคปกติ4ปี!B65,ภาคปกติ4ปี!B75,ภาคปกติ4ปี!B86)</f>
        <v>687</v>
      </c>
      <c r="D6" s="75">
        <f>SUM(ภาคปกติ4ปี!C23,ภาคปกติ4ปี!C35,ภาคปกติ4ปี!C50,ภาคปกติ4ปี!C65,ภาคปกติ4ปี!C75,ภาคปกติ4ปี!C86)</f>
        <v>1526</v>
      </c>
      <c r="E6" s="76">
        <f>SUM(C6:D6)</f>
        <v>2213</v>
      </c>
      <c r="F6" s="127">
        <f>SUM('นิติ UMภาคสมทบ'!B9,'นิติ UMภาคสมทบ'!B20)</f>
        <v>120</v>
      </c>
      <c r="G6" s="127">
        <f>SUM('นิติ UMภาคสมทบ'!C9,'นิติ UMภาคสมทบ'!C20)</f>
        <v>52</v>
      </c>
      <c r="H6" s="128">
        <f aca="true" t="shared" si="0" ref="H6:H21">SUM(F6:G6)</f>
        <v>172</v>
      </c>
      <c r="I6" s="127">
        <f aca="true" t="shared" si="1" ref="I6:J10">SUM(C6,F6)</f>
        <v>807</v>
      </c>
      <c r="J6" s="127">
        <f t="shared" si="1"/>
        <v>1578</v>
      </c>
      <c r="K6" s="637">
        <f aca="true" t="shared" si="2" ref="K6:K21">SUM(I6:J6)</f>
        <v>2385</v>
      </c>
      <c r="L6" s="638">
        <f>SUM('ป.ตรีพัทลุง'!B21,'ป.ตรีพัทลุง'!B33,'ป.ตรีพัทลุง'!B47,'ป.ตรีพัทลุง'!B58,'ป.ตรีพัทลุง'!B69,'ป.ตรีพัทลุง'!B79,'ป.ตรีพัทลุง'!B89)</f>
        <v>193</v>
      </c>
      <c r="M6" s="639">
        <f>SUM('ป.ตรีพัทลุง'!C21,'ป.ตรีพัทลุง'!C33,'ป.ตรีพัทลุง'!C47,'ป.ตรีพัทลุง'!C58,'ป.ตรีพัทลุง'!C69,'ป.ตรีพัทลุง'!C79,'ป.ตรีพัทลุง'!C89)</f>
        <v>589</v>
      </c>
      <c r="N6" s="640">
        <f aca="true" t="shared" si="3" ref="N6:N21">SUM(L6:M6)</f>
        <v>782</v>
      </c>
      <c r="O6" s="127">
        <f>SUM('ป.ตรีพัทลุง'!B100)</f>
        <v>0</v>
      </c>
      <c r="P6" s="127">
        <f>SUM('ป.ตรีพัทลุง'!C100)</f>
        <v>0</v>
      </c>
      <c r="Q6" s="128">
        <f aca="true" t="shared" si="4" ref="Q6:Q21">SUM(O6:P6)</f>
        <v>0</v>
      </c>
      <c r="R6" s="127">
        <f aca="true" t="shared" si="5" ref="R6:T10">SUM(L6,O6)</f>
        <v>193</v>
      </c>
      <c r="S6" s="127">
        <f t="shared" si="5"/>
        <v>589</v>
      </c>
      <c r="T6" s="128">
        <f t="shared" si="5"/>
        <v>782</v>
      </c>
      <c r="U6" s="75">
        <f aca="true" t="shared" si="6" ref="U6:W10">SUM(I6,R6)</f>
        <v>1000</v>
      </c>
      <c r="V6" s="75">
        <f t="shared" si="6"/>
        <v>2167</v>
      </c>
      <c r="W6" s="76">
        <f t="shared" si="6"/>
        <v>3167</v>
      </c>
    </row>
    <row r="7" spans="1:23" ht="19.5" customHeight="1">
      <c r="A7" s="60" t="s">
        <v>322</v>
      </c>
      <c r="B7" s="6">
        <v>2</v>
      </c>
      <c r="C7" s="75">
        <f>SUM(ภาคปกติ4ปี!E23,ภาคปกติ4ปี!E35,ภาคปกติ4ปี!E50,ภาคปกติ4ปี!E65,ภาคปกติ4ปี!E75,ภาคปกติ4ปี!E86)</f>
        <v>508</v>
      </c>
      <c r="D7" s="75">
        <f>SUM(ภาคปกติ4ปี!F23,ภาคปกติ4ปี!F35,ภาคปกติ4ปี!F50,ภาคปกติ4ปี!F65,ภาคปกติ4ปี!F75,ภาคปกติ4ปี!F86)</f>
        <v>1086</v>
      </c>
      <c r="E7" s="76">
        <f>SUM(C7:D7)</f>
        <v>1594</v>
      </c>
      <c r="F7" s="127">
        <f>SUM('นิติสมทบ 3 ปี'!E9)+'นิติ UMภาคสมทบ'!E9</f>
        <v>27</v>
      </c>
      <c r="G7" s="127">
        <f>SUM('นิติสมทบ 3 ปี'!F9)+'นิติ UMภาคสมทบ'!F9</f>
        <v>27</v>
      </c>
      <c r="H7" s="128">
        <f t="shared" si="0"/>
        <v>54</v>
      </c>
      <c r="I7" s="127">
        <f t="shared" si="1"/>
        <v>535</v>
      </c>
      <c r="J7" s="127">
        <f t="shared" si="1"/>
        <v>1113</v>
      </c>
      <c r="K7" s="637">
        <f t="shared" si="2"/>
        <v>1648</v>
      </c>
      <c r="L7" s="638">
        <f>SUM('ป.ตรีพัทลุง'!E21,'ป.ตรีพัทลุง'!E33,'ป.ตรีพัทลุง'!E47,'ป.ตรีพัทลุง'!E58,'ป.ตรีพัทลุง'!E69,'ป.ตรีพัทลุง'!E79,'ป.ตรีพัทลุง'!E89)</f>
        <v>169</v>
      </c>
      <c r="M7" s="127">
        <f>SUM('ป.ตรีพัทลุง'!F21,'ป.ตรีพัทลุง'!F33,'ป.ตรีพัทลุง'!F47,'ป.ตรีพัทลุง'!F58,'ป.ตรีพัทลุง'!F69,'ป.ตรีพัทลุง'!F79,'ป.ตรีพัทลุง'!F89)</f>
        <v>459</v>
      </c>
      <c r="N7" s="128">
        <f t="shared" si="3"/>
        <v>628</v>
      </c>
      <c r="O7" s="127">
        <f>SUM('ป.ตรีพัทลุง'!E100)</f>
        <v>0</v>
      </c>
      <c r="P7" s="127">
        <f>SUM('ป.ตรีพัทลุง'!F100)</f>
        <v>0</v>
      </c>
      <c r="Q7" s="128">
        <f t="shared" si="4"/>
        <v>0</v>
      </c>
      <c r="R7" s="127">
        <f t="shared" si="5"/>
        <v>169</v>
      </c>
      <c r="S7" s="127">
        <f t="shared" si="5"/>
        <v>459</v>
      </c>
      <c r="T7" s="128">
        <f t="shared" si="5"/>
        <v>628</v>
      </c>
      <c r="U7" s="75">
        <f t="shared" si="6"/>
        <v>704</v>
      </c>
      <c r="V7" s="75">
        <f t="shared" si="6"/>
        <v>1572</v>
      </c>
      <c r="W7" s="76">
        <f t="shared" si="6"/>
        <v>2276</v>
      </c>
    </row>
    <row r="8" spans="1:23" ht="19.5" customHeight="1">
      <c r="A8" s="60"/>
      <c r="B8" s="6">
        <v>3</v>
      </c>
      <c r="C8" s="75">
        <f>SUM(ภาคปกติ4ปี!H23,ภาคปกติ4ปี!H35,ภาคปกติ4ปี!H50,ภาคปกติ4ปี!H65,ภาคปกติ4ปี!H75,ภาคปกติ4ปี!H86)</f>
        <v>371</v>
      </c>
      <c r="D8" s="75">
        <f>SUM(ภาคปกติ4ปี!I23,ภาคปกติ4ปี!I35,ภาคปกติ4ปี!I50,ภาคปกติ4ปี!I65,ภาคปกติ4ปี!I75,ภาคปกติ4ปี!I86)</f>
        <v>967</v>
      </c>
      <c r="E8" s="76">
        <f>SUM(C8:D8)</f>
        <v>1338</v>
      </c>
      <c r="F8" s="127">
        <f>SUM('นิติสมทบ 3 ปี'!H9)+'นิติ UMภาคสมทบ'!H9</f>
        <v>15</v>
      </c>
      <c r="G8" s="127">
        <f>SUM('นิติสมทบ 3 ปี'!I9)+'นิติ UMภาคสมทบ'!I9</f>
        <v>17</v>
      </c>
      <c r="H8" s="128">
        <f t="shared" si="0"/>
        <v>32</v>
      </c>
      <c r="I8" s="127">
        <f t="shared" si="1"/>
        <v>386</v>
      </c>
      <c r="J8" s="127">
        <f t="shared" si="1"/>
        <v>984</v>
      </c>
      <c r="K8" s="637">
        <f t="shared" si="2"/>
        <v>1370</v>
      </c>
      <c r="L8" s="638">
        <f>SUM('ป.ตรีพัทลุง'!H21,'ป.ตรีพัทลุง'!H33,'ป.ตรีพัทลุง'!H47,'ป.ตรีพัทลุง'!H58,'ป.ตรีพัทลุง'!H69,'ป.ตรีพัทลุง'!H79,'ป.ตรีพัทลุง'!H89)</f>
        <v>104</v>
      </c>
      <c r="M8" s="127">
        <f>SUM('ป.ตรีพัทลุง'!I21,'ป.ตรีพัทลุง'!I33,'ป.ตรีพัทลุง'!I47,'ป.ตรีพัทลุง'!I58,'ป.ตรีพัทลุง'!I69,'ป.ตรีพัทลุง'!I79,'ป.ตรีพัทลุง'!I89)</f>
        <v>373</v>
      </c>
      <c r="N8" s="128">
        <f t="shared" si="3"/>
        <v>477</v>
      </c>
      <c r="O8" s="127">
        <f>SUM('ป.ตรีพัทลุง'!H100)</f>
        <v>11</v>
      </c>
      <c r="P8" s="127">
        <f>SUM('ป.ตรีพัทลุง'!I100)</f>
        <v>6</v>
      </c>
      <c r="Q8" s="128">
        <f t="shared" si="4"/>
        <v>17</v>
      </c>
      <c r="R8" s="127">
        <f t="shared" si="5"/>
        <v>115</v>
      </c>
      <c r="S8" s="127">
        <f t="shared" si="5"/>
        <v>379</v>
      </c>
      <c r="T8" s="128">
        <f t="shared" si="5"/>
        <v>494</v>
      </c>
      <c r="U8" s="75">
        <f t="shared" si="6"/>
        <v>501</v>
      </c>
      <c r="V8" s="75">
        <f t="shared" si="6"/>
        <v>1363</v>
      </c>
      <c r="W8" s="76">
        <f t="shared" si="6"/>
        <v>1864</v>
      </c>
    </row>
    <row r="9" spans="1:23" ht="19.5" customHeight="1">
      <c r="A9" s="60"/>
      <c r="B9" s="6">
        <v>4</v>
      </c>
      <c r="C9" s="75">
        <f>SUM(ภาคปกติ4ปี!K23,ภาคปกติ4ปี!K35,ภาคปกติ4ปี!K50,ภาคปกติ4ปี!K65,ภาคปกติ4ปี!K75,ภาคปกติ4ปี!K86)</f>
        <v>371</v>
      </c>
      <c r="D9" s="75">
        <f>SUM(ภาคปกติ4ปี!L23,ภาคปกติ4ปี!L35,ภาคปกติ4ปี!L50,ภาคปกติ4ปี!L65,ภาคปกติ4ปี!L75,ภาคปกติ4ปี!L86)</f>
        <v>954</v>
      </c>
      <c r="E9" s="76">
        <f>SUM(C9:D9)</f>
        <v>1325</v>
      </c>
      <c r="F9" s="127">
        <f>SUM('นิติสมทบ 3 ปี'!K9)+'นิติ UMภาคสมทบ'!K9</f>
        <v>16</v>
      </c>
      <c r="G9" s="127">
        <f>SUM('นิติสมทบ 3 ปี'!L9)+'นิติ UMภาคสมทบ'!L9</f>
        <v>17</v>
      </c>
      <c r="H9" s="128">
        <f t="shared" si="0"/>
        <v>33</v>
      </c>
      <c r="I9" s="127">
        <f t="shared" si="1"/>
        <v>387</v>
      </c>
      <c r="J9" s="127">
        <f t="shared" si="1"/>
        <v>971</v>
      </c>
      <c r="K9" s="637">
        <f t="shared" si="2"/>
        <v>1358</v>
      </c>
      <c r="L9" s="638">
        <f>SUM('ป.ตรีพัทลุง'!K21,'ป.ตรีพัทลุง'!K33,'ป.ตรีพัทลุง'!K47,'ป.ตรีพัทลุง'!K58,'ป.ตรีพัทลุง'!K69,'ป.ตรีพัทลุง'!K79,'ป.ตรีพัทลุง'!K89)</f>
        <v>145</v>
      </c>
      <c r="M9" s="127">
        <f>SUM('ป.ตรีพัทลุง'!L21,'ป.ตรีพัทลุง'!L33,'ป.ตรีพัทลุง'!L47,'ป.ตรีพัทลุง'!L58,'ป.ตรีพัทลุง'!L69,'ป.ตรีพัทลุง'!L79,'ป.ตรีพัทลุง'!L89)</f>
        <v>454</v>
      </c>
      <c r="N9" s="128">
        <f t="shared" si="3"/>
        <v>599</v>
      </c>
      <c r="O9" s="127">
        <f>SUM('ป.ตรีพัทลุง'!K100)</f>
        <v>2</v>
      </c>
      <c r="P9" s="127">
        <f>SUM('ป.ตรีพัทลุง'!L100)</f>
        <v>0</v>
      </c>
      <c r="Q9" s="128">
        <f t="shared" si="4"/>
        <v>2</v>
      </c>
      <c r="R9" s="127">
        <f t="shared" si="5"/>
        <v>147</v>
      </c>
      <c r="S9" s="127">
        <f t="shared" si="5"/>
        <v>454</v>
      </c>
      <c r="T9" s="128">
        <f t="shared" si="5"/>
        <v>601</v>
      </c>
      <c r="U9" s="75">
        <f t="shared" si="6"/>
        <v>534</v>
      </c>
      <c r="V9" s="75">
        <f t="shared" si="6"/>
        <v>1425</v>
      </c>
      <c r="W9" s="76">
        <f t="shared" si="6"/>
        <v>1959</v>
      </c>
    </row>
    <row r="10" spans="1:23" ht="19.5" customHeight="1">
      <c r="A10" s="60"/>
      <c r="B10" s="6">
        <v>5</v>
      </c>
      <c r="C10" s="75">
        <f>SUM(ภาคปกติ4ปี!N23,ภาคปกติ4ปี!N35,ภาคปกติ4ปี!N50,ภาคปกติ4ปี!N65,ภาคปกติ4ปี!N75,ภาคปกติ4ปี!N86)</f>
        <v>73</v>
      </c>
      <c r="D10" s="75">
        <f>SUM(ภาคปกติ4ปี!O23,ภาคปกติ4ปี!O35,ภาคปกติ4ปี!O50,ภาคปกติ4ปี!O65,ภาคปกติ4ปี!O75,ภาคปกติ4ปี!O86)</f>
        <v>62</v>
      </c>
      <c r="E10" s="76">
        <f>SUM(C10:D10)</f>
        <v>135</v>
      </c>
      <c r="F10" s="127">
        <f>SUM('นิติ UMภาคสมทบ'!N9)</f>
        <v>9</v>
      </c>
      <c r="G10" s="127">
        <f>SUM('นิติ UMภาคสมทบ'!O9)</f>
        <v>10</v>
      </c>
      <c r="H10" s="128">
        <f t="shared" si="0"/>
        <v>19</v>
      </c>
      <c r="I10" s="127">
        <f t="shared" si="1"/>
        <v>82</v>
      </c>
      <c r="J10" s="127">
        <f t="shared" si="1"/>
        <v>72</v>
      </c>
      <c r="K10" s="637">
        <f t="shared" si="2"/>
        <v>154</v>
      </c>
      <c r="L10" s="638">
        <f>SUM('ป.ตรีพัทลุง'!N21,'ป.ตรีพัทลุง'!N33,'ป.ตรีพัทลุง'!N47,'ป.ตรีพัทลุง'!N58,'ป.ตรีพัทลุง'!N69,'ป.ตรีพัทลุง'!N79,'ป.ตรีพัทลุง'!N89)</f>
        <v>34</v>
      </c>
      <c r="M10" s="641">
        <f>SUM('ป.ตรีพัทลุง'!O21,'ป.ตรีพัทลุง'!O33,'ป.ตรีพัทลุง'!O47,'ป.ตรีพัทลุง'!O58,'ป.ตรีพัทลุง'!O69,'ป.ตรีพัทลุง'!O79,'ป.ตรีพัทลุง'!O89)</f>
        <v>54</v>
      </c>
      <c r="N10" s="642">
        <f t="shared" si="3"/>
        <v>88</v>
      </c>
      <c r="O10" s="127">
        <f>SUM('ป.ตรีพัทลุง'!N100)</f>
        <v>0</v>
      </c>
      <c r="P10" s="127">
        <f>SUM('ป.ตรีพัทลุง'!O100)</f>
        <v>0</v>
      </c>
      <c r="Q10" s="128">
        <f t="shared" si="4"/>
        <v>0</v>
      </c>
      <c r="R10" s="127">
        <f t="shared" si="5"/>
        <v>34</v>
      </c>
      <c r="S10" s="127">
        <f t="shared" si="5"/>
        <v>54</v>
      </c>
      <c r="T10" s="128">
        <f t="shared" si="5"/>
        <v>88</v>
      </c>
      <c r="U10" s="75">
        <f t="shared" si="6"/>
        <v>116</v>
      </c>
      <c r="V10" s="75">
        <f t="shared" si="6"/>
        <v>126</v>
      </c>
      <c r="W10" s="76">
        <f t="shared" si="6"/>
        <v>242</v>
      </c>
    </row>
    <row r="11" spans="1:23" s="57" customFormat="1" ht="18.75">
      <c r="A11" s="61" t="s">
        <v>6</v>
      </c>
      <c r="B11" s="61"/>
      <c r="C11" s="78">
        <f>SUM(C6:C10)</f>
        <v>2010</v>
      </c>
      <c r="D11" s="78">
        <f>SUM(D6:D10)</f>
        <v>4595</v>
      </c>
      <c r="E11" s="78">
        <f>SUM(E6:E10)</f>
        <v>6605</v>
      </c>
      <c r="F11" s="643">
        <f>SUM(F6:F10)</f>
        <v>187</v>
      </c>
      <c r="G11" s="643">
        <f>SUM(G6:G10)</f>
        <v>123</v>
      </c>
      <c r="H11" s="643">
        <f t="shared" si="0"/>
        <v>310</v>
      </c>
      <c r="I11" s="643">
        <f>SUM(I6:I10)</f>
        <v>2197</v>
      </c>
      <c r="J11" s="643">
        <f>SUM(J6:J10)</f>
        <v>4718</v>
      </c>
      <c r="K11" s="644">
        <f t="shared" si="2"/>
        <v>6915</v>
      </c>
      <c r="L11" s="645">
        <f>SUM(L6:L10)</f>
        <v>645</v>
      </c>
      <c r="M11" s="643">
        <f>SUM(M6:M10)</f>
        <v>1929</v>
      </c>
      <c r="N11" s="646">
        <f t="shared" si="3"/>
        <v>2574</v>
      </c>
      <c r="O11" s="643">
        <f>SUM(O6:O10)</f>
        <v>13</v>
      </c>
      <c r="P11" s="643">
        <f>SUM(P6:P10)</f>
        <v>6</v>
      </c>
      <c r="Q11" s="643">
        <f t="shared" si="4"/>
        <v>19</v>
      </c>
      <c r="R11" s="643">
        <f aca="true" t="shared" si="7" ref="R11:W11">SUM(R6:R10)</f>
        <v>658</v>
      </c>
      <c r="S11" s="643">
        <f t="shared" si="7"/>
        <v>1935</v>
      </c>
      <c r="T11" s="643">
        <f t="shared" si="7"/>
        <v>2593</v>
      </c>
      <c r="U11" s="78">
        <f t="shared" si="7"/>
        <v>2855</v>
      </c>
      <c r="V11" s="78">
        <f t="shared" si="7"/>
        <v>6653</v>
      </c>
      <c r="W11" s="78">
        <f t="shared" si="7"/>
        <v>9508</v>
      </c>
    </row>
    <row r="12" spans="1:23" s="57" customFormat="1" ht="18.75">
      <c r="A12" s="58" t="s">
        <v>30</v>
      </c>
      <c r="B12" s="6">
        <v>1</v>
      </c>
      <c r="C12" s="75">
        <f>SUM(ศึกษา5ปี!B20)</f>
        <v>125</v>
      </c>
      <c r="D12" s="75">
        <f>SUM(ศึกษา5ปี!C20)</f>
        <v>296</v>
      </c>
      <c r="E12" s="76">
        <f aca="true" t="shared" si="8" ref="E12:E17">SUM(C12:D12)</f>
        <v>421</v>
      </c>
      <c r="F12" s="127">
        <v>0</v>
      </c>
      <c r="G12" s="127">
        <v>0</v>
      </c>
      <c r="H12" s="128">
        <f aca="true" t="shared" si="9" ref="H12:H17">SUM(F12:G12)</f>
        <v>0</v>
      </c>
      <c r="I12" s="127">
        <f aca="true" t="shared" si="10" ref="I12:J17">SUM(C12,F12)</f>
        <v>125</v>
      </c>
      <c r="J12" s="127">
        <f t="shared" si="10"/>
        <v>296</v>
      </c>
      <c r="K12" s="637">
        <f t="shared" si="2"/>
        <v>421</v>
      </c>
      <c r="L12" s="647">
        <v>0</v>
      </c>
      <c r="M12" s="127">
        <v>0</v>
      </c>
      <c r="N12" s="128">
        <f aca="true" t="shared" si="11" ref="N12:N17">SUM(L12:M12)</f>
        <v>0</v>
      </c>
      <c r="O12" s="127">
        <v>0</v>
      </c>
      <c r="P12" s="127">
        <v>0</v>
      </c>
      <c r="Q12" s="128">
        <f aca="true" t="shared" si="12" ref="Q12:Q17">SUM(O12:P12)</f>
        <v>0</v>
      </c>
      <c r="R12" s="127">
        <f aca="true" t="shared" si="13" ref="R12:S17">SUM(L12,O12)</f>
        <v>0</v>
      </c>
      <c r="S12" s="127">
        <f t="shared" si="13"/>
        <v>0</v>
      </c>
      <c r="T12" s="128">
        <f>SUM(R12:S12,N12,Q12)</f>
        <v>0</v>
      </c>
      <c r="U12" s="75">
        <f aca="true" t="shared" si="14" ref="U12:V17">SUM(I12,R12)</f>
        <v>125</v>
      </c>
      <c r="V12" s="75">
        <f t="shared" si="14"/>
        <v>296</v>
      </c>
      <c r="W12" s="76">
        <f>SUM(U12:V12)</f>
        <v>421</v>
      </c>
    </row>
    <row r="13" spans="1:23" s="57" customFormat="1" ht="18.75">
      <c r="A13" s="60" t="s">
        <v>323</v>
      </c>
      <c r="B13" s="6">
        <v>2</v>
      </c>
      <c r="C13" s="75">
        <f>SUM(ศึกษา5ปี!E20)</f>
        <v>97</v>
      </c>
      <c r="D13" s="75">
        <f>SUM(ศึกษา5ปี!F20)</f>
        <v>267</v>
      </c>
      <c r="E13" s="76">
        <f t="shared" si="8"/>
        <v>364</v>
      </c>
      <c r="F13" s="127">
        <v>0</v>
      </c>
      <c r="G13" s="127">
        <v>0</v>
      </c>
      <c r="H13" s="128">
        <f t="shared" si="9"/>
        <v>0</v>
      </c>
      <c r="I13" s="127">
        <f t="shared" si="10"/>
        <v>97</v>
      </c>
      <c r="J13" s="127">
        <f t="shared" si="10"/>
        <v>267</v>
      </c>
      <c r="K13" s="637">
        <f t="shared" si="2"/>
        <v>364</v>
      </c>
      <c r="L13" s="647">
        <v>0</v>
      </c>
      <c r="M13" s="127">
        <v>0</v>
      </c>
      <c r="N13" s="128">
        <f t="shared" si="11"/>
        <v>0</v>
      </c>
      <c r="O13" s="127">
        <v>0</v>
      </c>
      <c r="P13" s="127">
        <v>0</v>
      </c>
      <c r="Q13" s="128">
        <f t="shared" si="12"/>
        <v>0</v>
      </c>
      <c r="R13" s="127">
        <f t="shared" si="13"/>
        <v>0</v>
      </c>
      <c r="S13" s="127">
        <f t="shared" si="13"/>
        <v>0</v>
      </c>
      <c r="T13" s="128">
        <f aca="true" t="shared" si="15" ref="T13:T18">SUM(R13:S13,N13,Q13)</f>
        <v>0</v>
      </c>
      <c r="U13" s="75">
        <f t="shared" si="14"/>
        <v>97</v>
      </c>
      <c r="V13" s="75">
        <f t="shared" si="14"/>
        <v>267</v>
      </c>
      <c r="W13" s="76">
        <f aca="true" t="shared" si="16" ref="W13:W18">SUM(U13:V13)</f>
        <v>364</v>
      </c>
    </row>
    <row r="14" spans="1:23" s="57" customFormat="1" ht="18.75">
      <c r="A14" s="33"/>
      <c r="B14" s="6">
        <v>3</v>
      </c>
      <c r="C14" s="75">
        <f>SUM(ศึกษา5ปี!H20)</f>
        <v>76</v>
      </c>
      <c r="D14" s="75">
        <f>SUM(ศึกษา5ปี!I20)</f>
        <v>196</v>
      </c>
      <c r="E14" s="76">
        <f t="shared" si="8"/>
        <v>272</v>
      </c>
      <c r="F14" s="127">
        <v>0</v>
      </c>
      <c r="G14" s="127">
        <v>0</v>
      </c>
      <c r="H14" s="128">
        <f t="shared" si="9"/>
        <v>0</v>
      </c>
      <c r="I14" s="127">
        <f t="shared" si="10"/>
        <v>76</v>
      </c>
      <c r="J14" s="127">
        <f t="shared" si="10"/>
        <v>196</v>
      </c>
      <c r="K14" s="637">
        <f t="shared" si="2"/>
        <v>272</v>
      </c>
      <c r="L14" s="647">
        <v>0</v>
      </c>
      <c r="M14" s="127">
        <v>0</v>
      </c>
      <c r="N14" s="128">
        <f t="shared" si="11"/>
        <v>0</v>
      </c>
      <c r="O14" s="127">
        <v>0</v>
      </c>
      <c r="P14" s="127">
        <v>0</v>
      </c>
      <c r="Q14" s="128">
        <f t="shared" si="12"/>
        <v>0</v>
      </c>
      <c r="R14" s="127">
        <f t="shared" si="13"/>
        <v>0</v>
      </c>
      <c r="S14" s="127">
        <f t="shared" si="13"/>
        <v>0</v>
      </c>
      <c r="T14" s="128">
        <f t="shared" si="15"/>
        <v>0</v>
      </c>
      <c r="U14" s="75">
        <f t="shared" si="14"/>
        <v>76</v>
      </c>
      <c r="V14" s="75">
        <f t="shared" si="14"/>
        <v>196</v>
      </c>
      <c r="W14" s="76">
        <f t="shared" si="16"/>
        <v>272</v>
      </c>
    </row>
    <row r="15" spans="1:23" s="57" customFormat="1" ht="18.75">
      <c r="A15" s="33"/>
      <c r="B15" s="6">
        <v>4</v>
      </c>
      <c r="C15" s="75">
        <f>SUM(ศึกษา5ปี!K20)</f>
        <v>79</v>
      </c>
      <c r="D15" s="75">
        <f>SUM(ศึกษา5ปี!L20)</f>
        <v>167</v>
      </c>
      <c r="E15" s="76">
        <f t="shared" si="8"/>
        <v>246</v>
      </c>
      <c r="F15" s="127">
        <v>0</v>
      </c>
      <c r="G15" s="127">
        <v>0</v>
      </c>
      <c r="H15" s="128">
        <f t="shared" si="9"/>
        <v>0</v>
      </c>
      <c r="I15" s="127">
        <f t="shared" si="10"/>
        <v>79</v>
      </c>
      <c r="J15" s="127">
        <f t="shared" si="10"/>
        <v>167</v>
      </c>
      <c r="K15" s="637">
        <f t="shared" si="2"/>
        <v>246</v>
      </c>
      <c r="L15" s="647">
        <v>0</v>
      </c>
      <c r="M15" s="127">
        <v>0</v>
      </c>
      <c r="N15" s="128">
        <f t="shared" si="11"/>
        <v>0</v>
      </c>
      <c r="O15" s="127">
        <v>0</v>
      </c>
      <c r="P15" s="127">
        <v>0</v>
      </c>
      <c r="Q15" s="128">
        <f t="shared" si="12"/>
        <v>0</v>
      </c>
      <c r="R15" s="127">
        <f t="shared" si="13"/>
        <v>0</v>
      </c>
      <c r="S15" s="127">
        <f t="shared" si="13"/>
        <v>0</v>
      </c>
      <c r="T15" s="128">
        <f t="shared" si="15"/>
        <v>0</v>
      </c>
      <c r="U15" s="75">
        <f t="shared" si="14"/>
        <v>79</v>
      </c>
      <c r="V15" s="75">
        <f t="shared" si="14"/>
        <v>167</v>
      </c>
      <c r="W15" s="76">
        <f t="shared" si="16"/>
        <v>246</v>
      </c>
    </row>
    <row r="16" spans="1:23" s="57" customFormat="1" ht="18.75">
      <c r="A16" s="33"/>
      <c r="B16" s="6">
        <v>5</v>
      </c>
      <c r="C16" s="75">
        <f>SUM(ศึกษา5ปี!N20)</f>
        <v>89</v>
      </c>
      <c r="D16" s="75">
        <f>SUM(ศึกษา5ปี!O20)</f>
        <v>254</v>
      </c>
      <c r="E16" s="76">
        <f t="shared" si="8"/>
        <v>343</v>
      </c>
      <c r="F16" s="127">
        <v>0</v>
      </c>
      <c r="G16" s="127">
        <v>0</v>
      </c>
      <c r="H16" s="128">
        <f t="shared" si="9"/>
        <v>0</v>
      </c>
      <c r="I16" s="127">
        <f t="shared" si="10"/>
        <v>89</v>
      </c>
      <c r="J16" s="127">
        <f t="shared" si="10"/>
        <v>254</v>
      </c>
      <c r="K16" s="637">
        <f t="shared" si="2"/>
        <v>343</v>
      </c>
      <c r="L16" s="647">
        <v>0</v>
      </c>
      <c r="M16" s="127">
        <v>0</v>
      </c>
      <c r="N16" s="128">
        <f t="shared" si="11"/>
        <v>0</v>
      </c>
      <c r="O16" s="127">
        <v>0</v>
      </c>
      <c r="P16" s="127">
        <v>0</v>
      </c>
      <c r="Q16" s="128">
        <f t="shared" si="12"/>
        <v>0</v>
      </c>
      <c r="R16" s="127">
        <f t="shared" si="13"/>
        <v>0</v>
      </c>
      <c r="S16" s="127">
        <f t="shared" si="13"/>
        <v>0</v>
      </c>
      <c r="T16" s="128">
        <f t="shared" si="15"/>
        <v>0</v>
      </c>
      <c r="U16" s="75">
        <f t="shared" si="14"/>
        <v>89</v>
      </c>
      <c r="V16" s="75">
        <f t="shared" si="14"/>
        <v>254</v>
      </c>
      <c r="W16" s="76">
        <f t="shared" si="16"/>
        <v>343</v>
      </c>
    </row>
    <row r="17" spans="1:23" s="57" customFormat="1" ht="18.75">
      <c r="A17" s="159"/>
      <c r="B17" s="162">
        <v>6</v>
      </c>
      <c r="C17" s="648">
        <f>SUM(ศึกษา5ปี!Q20)</f>
        <v>4</v>
      </c>
      <c r="D17" s="648">
        <f>SUM(ศึกษา5ปี!R20)</f>
        <v>18</v>
      </c>
      <c r="E17" s="76">
        <f t="shared" si="8"/>
        <v>22</v>
      </c>
      <c r="F17" s="649">
        <v>0</v>
      </c>
      <c r="G17" s="649">
        <v>0</v>
      </c>
      <c r="H17" s="128">
        <f t="shared" si="9"/>
        <v>0</v>
      </c>
      <c r="I17" s="127">
        <f t="shared" si="10"/>
        <v>4</v>
      </c>
      <c r="J17" s="127">
        <f t="shared" si="10"/>
        <v>18</v>
      </c>
      <c r="K17" s="637">
        <f t="shared" si="2"/>
        <v>22</v>
      </c>
      <c r="L17" s="650">
        <v>0</v>
      </c>
      <c r="M17" s="649">
        <v>0</v>
      </c>
      <c r="N17" s="128">
        <f t="shared" si="11"/>
        <v>0</v>
      </c>
      <c r="O17" s="649">
        <v>0</v>
      </c>
      <c r="P17" s="649">
        <v>0</v>
      </c>
      <c r="Q17" s="128">
        <f t="shared" si="12"/>
        <v>0</v>
      </c>
      <c r="R17" s="127">
        <f t="shared" si="13"/>
        <v>0</v>
      </c>
      <c r="S17" s="127">
        <f t="shared" si="13"/>
        <v>0</v>
      </c>
      <c r="T17" s="128">
        <f t="shared" si="15"/>
        <v>0</v>
      </c>
      <c r="U17" s="75">
        <f t="shared" si="14"/>
        <v>4</v>
      </c>
      <c r="V17" s="75">
        <f t="shared" si="14"/>
        <v>18</v>
      </c>
      <c r="W17" s="76">
        <f t="shared" si="16"/>
        <v>22</v>
      </c>
    </row>
    <row r="18" spans="1:23" s="57" customFormat="1" ht="18.75">
      <c r="A18" s="160" t="s">
        <v>6</v>
      </c>
      <c r="B18" s="160"/>
      <c r="C18" s="651">
        <f aca="true" t="shared" si="17" ref="C18:J18">SUM(C12:C17)</f>
        <v>470</v>
      </c>
      <c r="D18" s="651">
        <f t="shared" si="17"/>
        <v>1198</v>
      </c>
      <c r="E18" s="651">
        <f t="shared" si="17"/>
        <v>1668</v>
      </c>
      <c r="F18" s="652">
        <f t="shared" si="17"/>
        <v>0</v>
      </c>
      <c r="G18" s="652">
        <f t="shared" si="17"/>
        <v>0</v>
      </c>
      <c r="H18" s="652">
        <f t="shared" si="17"/>
        <v>0</v>
      </c>
      <c r="I18" s="652">
        <f t="shared" si="17"/>
        <v>470</v>
      </c>
      <c r="J18" s="652">
        <f t="shared" si="17"/>
        <v>1198</v>
      </c>
      <c r="K18" s="653">
        <f t="shared" si="2"/>
        <v>1668</v>
      </c>
      <c r="L18" s="654">
        <f aca="true" t="shared" si="18" ref="L18:S18">SUM(L12:L17)</f>
        <v>0</v>
      </c>
      <c r="M18" s="652">
        <f t="shared" si="18"/>
        <v>0</v>
      </c>
      <c r="N18" s="652">
        <f t="shared" si="18"/>
        <v>0</v>
      </c>
      <c r="O18" s="652">
        <f t="shared" si="18"/>
        <v>0</v>
      </c>
      <c r="P18" s="652">
        <f t="shared" si="18"/>
        <v>0</v>
      </c>
      <c r="Q18" s="652">
        <f t="shared" si="18"/>
        <v>0</v>
      </c>
      <c r="R18" s="652">
        <f t="shared" si="18"/>
        <v>0</v>
      </c>
      <c r="S18" s="652">
        <f t="shared" si="18"/>
        <v>0</v>
      </c>
      <c r="T18" s="652">
        <f t="shared" si="15"/>
        <v>0</v>
      </c>
      <c r="U18" s="651">
        <f>SUM(U12:U17)</f>
        <v>470</v>
      </c>
      <c r="V18" s="651">
        <f>SUM(V12:V17)</f>
        <v>1198</v>
      </c>
      <c r="W18" s="651">
        <f t="shared" si="16"/>
        <v>1668</v>
      </c>
    </row>
    <row r="19" spans="1:23" ht="20.25" customHeight="1">
      <c r="A19" s="58" t="s">
        <v>29</v>
      </c>
      <c r="B19" s="6">
        <v>3</v>
      </c>
      <c r="C19" s="127">
        <f>SUM('ปกติสมทบ 2 ปี'!B13)</f>
        <v>32</v>
      </c>
      <c r="D19" s="127">
        <f>SUM('ปกติสมทบ 2 ปี'!C13)</f>
        <v>179</v>
      </c>
      <c r="E19" s="128">
        <f>SUM(C19:D19)</f>
        <v>211</v>
      </c>
      <c r="F19" s="127">
        <f>SUM('ปกติสมทบ 2 ปี'!B26)</f>
        <v>28</v>
      </c>
      <c r="G19" s="127">
        <f>SUM('ปกติสมทบ 2 ปี'!C26)</f>
        <v>233</v>
      </c>
      <c r="H19" s="128">
        <f t="shared" si="0"/>
        <v>261</v>
      </c>
      <c r="I19" s="127">
        <f aca="true" t="shared" si="19" ref="I19:J21">SUM(C19,F19)</f>
        <v>60</v>
      </c>
      <c r="J19" s="127">
        <f t="shared" si="19"/>
        <v>412</v>
      </c>
      <c r="K19" s="637">
        <f t="shared" si="2"/>
        <v>472</v>
      </c>
      <c r="L19" s="638">
        <v>0</v>
      </c>
      <c r="M19" s="127">
        <v>0</v>
      </c>
      <c r="N19" s="655">
        <f t="shared" si="3"/>
        <v>0</v>
      </c>
      <c r="O19" s="656">
        <v>0</v>
      </c>
      <c r="P19" s="127">
        <v>0</v>
      </c>
      <c r="Q19" s="655">
        <f t="shared" si="4"/>
        <v>0</v>
      </c>
      <c r="R19" s="127">
        <f aca="true" t="shared" si="20" ref="R19:T21">SUM(L19,O19)</f>
        <v>0</v>
      </c>
      <c r="S19" s="127">
        <f t="shared" si="20"/>
        <v>0</v>
      </c>
      <c r="T19" s="128">
        <f t="shared" si="20"/>
        <v>0</v>
      </c>
      <c r="U19" s="75">
        <f aca="true" t="shared" si="21" ref="U19:V21">SUM(I19,R19)</f>
        <v>60</v>
      </c>
      <c r="V19" s="75">
        <f t="shared" si="21"/>
        <v>412</v>
      </c>
      <c r="W19" s="76">
        <f>SUM(U19:V19)</f>
        <v>472</v>
      </c>
    </row>
    <row r="20" spans="1:23" ht="20.25" customHeight="1">
      <c r="A20" s="124" t="s">
        <v>73</v>
      </c>
      <c r="B20" s="6">
        <v>4</v>
      </c>
      <c r="C20" s="127">
        <f>SUM('ปกติสมทบ 2 ปี'!E13)</f>
        <v>18</v>
      </c>
      <c r="D20" s="127">
        <f>SUM('ปกติสมทบ 2 ปี'!F13)</f>
        <v>205</v>
      </c>
      <c r="E20" s="128">
        <f>SUM(C20:D20)</f>
        <v>223</v>
      </c>
      <c r="F20" s="127">
        <f>SUM('ปกติสมทบ 2 ปี'!E26)</f>
        <v>15</v>
      </c>
      <c r="G20" s="127">
        <f>SUM('ปกติสมทบ 2 ปี'!F26)</f>
        <v>228</v>
      </c>
      <c r="H20" s="128">
        <f t="shared" si="0"/>
        <v>243</v>
      </c>
      <c r="I20" s="127">
        <f t="shared" si="19"/>
        <v>33</v>
      </c>
      <c r="J20" s="127">
        <f t="shared" si="19"/>
        <v>433</v>
      </c>
      <c r="K20" s="637">
        <f t="shared" si="2"/>
        <v>466</v>
      </c>
      <c r="L20" s="638">
        <v>0</v>
      </c>
      <c r="M20" s="127">
        <v>0</v>
      </c>
      <c r="N20" s="655">
        <f t="shared" si="3"/>
        <v>0</v>
      </c>
      <c r="O20" s="656">
        <v>0</v>
      </c>
      <c r="P20" s="127">
        <v>0</v>
      </c>
      <c r="Q20" s="655">
        <f t="shared" si="4"/>
        <v>0</v>
      </c>
      <c r="R20" s="127">
        <f t="shared" si="20"/>
        <v>0</v>
      </c>
      <c r="S20" s="127">
        <f t="shared" si="20"/>
        <v>0</v>
      </c>
      <c r="T20" s="128">
        <f t="shared" si="20"/>
        <v>0</v>
      </c>
      <c r="U20" s="75">
        <f t="shared" si="21"/>
        <v>33</v>
      </c>
      <c r="V20" s="75">
        <f t="shared" si="21"/>
        <v>433</v>
      </c>
      <c r="W20" s="76">
        <f>SUM(U20:V20)</f>
        <v>466</v>
      </c>
    </row>
    <row r="21" spans="1:23" ht="20.25" customHeight="1">
      <c r="A21" s="60"/>
      <c r="B21" s="6">
        <v>5</v>
      </c>
      <c r="C21" s="127">
        <f>SUM('ปกติสมทบ 2 ปี'!H13)</f>
        <v>2</v>
      </c>
      <c r="D21" s="127">
        <f>SUM('ปกติสมทบ 2 ปี'!I13)</f>
        <v>8</v>
      </c>
      <c r="E21" s="128">
        <f>SUM(C21:D21)</f>
        <v>10</v>
      </c>
      <c r="F21" s="127">
        <f>SUM('ปกติสมทบ 2 ปี'!H26)</f>
        <v>1</v>
      </c>
      <c r="G21" s="127">
        <f>SUM('ปกติสมทบ 2 ปี'!I26)</f>
        <v>19</v>
      </c>
      <c r="H21" s="128">
        <f t="shared" si="0"/>
        <v>20</v>
      </c>
      <c r="I21" s="127">
        <f t="shared" si="19"/>
        <v>3</v>
      </c>
      <c r="J21" s="127">
        <f t="shared" si="19"/>
        <v>27</v>
      </c>
      <c r="K21" s="637">
        <f t="shared" si="2"/>
        <v>30</v>
      </c>
      <c r="L21" s="638">
        <v>0</v>
      </c>
      <c r="M21" s="641">
        <v>0</v>
      </c>
      <c r="N21" s="655">
        <f t="shared" si="3"/>
        <v>0</v>
      </c>
      <c r="O21" s="656">
        <v>0</v>
      </c>
      <c r="P21" s="127">
        <v>0</v>
      </c>
      <c r="Q21" s="655">
        <f t="shared" si="4"/>
        <v>0</v>
      </c>
      <c r="R21" s="127">
        <f t="shared" si="20"/>
        <v>0</v>
      </c>
      <c r="S21" s="127">
        <f t="shared" si="20"/>
        <v>0</v>
      </c>
      <c r="T21" s="128">
        <f t="shared" si="20"/>
        <v>0</v>
      </c>
      <c r="U21" s="75">
        <f t="shared" si="21"/>
        <v>3</v>
      </c>
      <c r="V21" s="75">
        <f t="shared" si="21"/>
        <v>27</v>
      </c>
      <c r="W21" s="76">
        <f>SUM(U21:V21)</f>
        <v>30</v>
      </c>
    </row>
    <row r="22" spans="1:23" s="57" customFormat="1" ht="19.5" thickBot="1">
      <c r="A22" s="64" t="s">
        <v>6</v>
      </c>
      <c r="B22" s="64"/>
      <c r="C22" s="657">
        <f>SUM(C19:C21)</f>
        <v>52</v>
      </c>
      <c r="D22" s="657">
        <f aca="true" t="shared" si="22" ref="D22:W22">SUM(D19:D21)</f>
        <v>392</v>
      </c>
      <c r="E22" s="657">
        <f t="shared" si="22"/>
        <v>444</v>
      </c>
      <c r="F22" s="657">
        <f t="shared" si="22"/>
        <v>44</v>
      </c>
      <c r="G22" s="657">
        <f t="shared" si="22"/>
        <v>480</v>
      </c>
      <c r="H22" s="657">
        <f t="shared" si="22"/>
        <v>524</v>
      </c>
      <c r="I22" s="657">
        <f t="shared" si="22"/>
        <v>96</v>
      </c>
      <c r="J22" s="657">
        <f t="shared" si="22"/>
        <v>872</v>
      </c>
      <c r="K22" s="658">
        <f t="shared" si="22"/>
        <v>968</v>
      </c>
      <c r="L22" s="659">
        <f t="shared" si="22"/>
        <v>0</v>
      </c>
      <c r="M22" s="657">
        <f t="shared" si="22"/>
        <v>0</v>
      </c>
      <c r="N22" s="657">
        <f t="shared" si="22"/>
        <v>0</v>
      </c>
      <c r="O22" s="657">
        <f t="shared" si="22"/>
        <v>0</v>
      </c>
      <c r="P22" s="657">
        <f t="shared" si="22"/>
        <v>0</v>
      </c>
      <c r="Q22" s="657">
        <f t="shared" si="22"/>
        <v>0</v>
      </c>
      <c r="R22" s="657">
        <f t="shared" si="22"/>
        <v>0</v>
      </c>
      <c r="S22" s="657">
        <f t="shared" si="22"/>
        <v>0</v>
      </c>
      <c r="T22" s="657">
        <f t="shared" si="22"/>
        <v>0</v>
      </c>
      <c r="U22" s="660">
        <f t="shared" si="22"/>
        <v>96</v>
      </c>
      <c r="V22" s="660">
        <f t="shared" si="22"/>
        <v>872</v>
      </c>
      <c r="W22" s="660">
        <f t="shared" si="22"/>
        <v>968</v>
      </c>
    </row>
    <row r="23" spans="1:23" s="57" customFormat="1" ht="32.25" customHeight="1" thickBot="1" thickTop="1">
      <c r="A23" s="746" t="s">
        <v>31</v>
      </c>
      <c r="B23" s="747"/>
      <c r="C23" s="661">
        <f>SUM(C22,C18,C11)</f>
        <v>2532</v>
      </c>
      <c r="D23" s="661">
        <f>SUM(D22,D18,D11)</f>
        <v>6185</v>
      </c>
      <c r="E23" s="661">
        <f>SUM(E11,E18,E22)</f>
        <v>8717</v>
      </c>
      <c r="F23" s="661">
        <f>SUM(F11,F18,F22)</f>
        <v>231</v>
      </c>
      <c r="G23" s="661">
        <f aca="true" t="shared" si="23" ref="G23:W23">SUM(G11,G18,G22)</f>
        <v>603</v>
      </c>
      <c r="H23" s="661">
        <f t="shared" si="23"/>
        <v>834</v>
      </c>
      <c r="I23" s="661">
        <f t="shared" si="23"/>
        <v>2763</v>
      </c>
      <c r="J23" s="661">
        <f t="shared" si="23"/>
        <v>6788</v>
      </c>
      <c r="K23" s="662">
        <f t="shared" si="23"/>
        <v>9551</v>
      </c>
      <c r="L23" s="663">
        <f t="shared" si="23"/>
        <v>645</v>
      </c>
      <c r="M23" s="661">
        <f t="shared" si="23"/>
        <v>1929</v>
      </c>
      <c r="N23" s="661">
        <f t="shared" si="23"/>
        <v>2574</v>
      </c>
      <c r="O23" s="661">
        <f t="shared" si="23"/>
        <v>13</v>
      </c>
      <c r="P23" s="661">
        <f t="shared" si="23"/>
        <v>6</v>
      </c>
      <c r="Q23" s="661">
        <f t="shared" si="23"/>
        <v>19</v>
      </c>
      <c r="R23" s="661">
        <f t="shared" si="23"/>
        <v>658</v>
      </c>
      <c r="S23" s="661">
        <f t="shared" si="23"/>
        <v>1935</v>
      </c>
      <c r="T23" s="661">
        <f t="shared" si="23"/>
        <v>2593</v>
      </c>
      <c r="U23" s="661">
        <f t="shared" si="23"/>
        <v>3421</v>
      </c>
      <c r="V23" s="661">
        <f t="shared" si="23"/>
        <v>8723</v>
      </c>
      <c r="W23" s="664">
        <f t="shared" si="23"/>
        <v>12144</v>
      </c>
    </row>
    <row r="24" spans="1:23" ht="18.75">
      <c r="A24" s="58" t="s">
        <v>133</v>
      </c>
      <c r="B24" s="6">
        <v>1</v>
      </c>
      <c r="C24" s="127">
        <v>0</v>
      </c>
      <c r="D24" s="127">
        <v>0</v>
      </c>
      <c r="E24" s="128">
        <f aca="true" t="shared" si="24" ref="E24:E33">SUM(C24:D24)</f>
        <v>0</v>
      </c>
      <c r="F24" s="127">
        <f>SUM('ป.โท สงขลา'!B91)</f>
        <v>17</v>
      </c>
      <c r="G24" s="127">
        <f>SUM('ป.โท สงขลา'!C91)</f>
        <v>63</v>
      </c>
      <c r="H24" s="128">
        <f>SUM(F24:G24)</f>
        <v>80</v>
      </c>
      <c r="I24" s="127">
        <f>SUM(C24,F24)</f>
        <v>17</v>
      </c>
      <c r="J24" s="127">
        <f>SUM(D24,G24)</f>
        <v>63</v>
      </c>
      <c r="K24" s="637">
        <f aca="true" t="shared" si="25" ref="K24:K33">SUM(I24:J24)</f>
        <v>80</v>
      </c>
      <c r="L24" s="647">
        <v>0</v>
      </c>
      <c r="M24" s="127">
        <v>0</v>
      </c>
      <c r="N24" s="128">
        <f>SUM(L24:M24)</f>
        <v>0</v>
      </c>
      <c r="O24" s="127">
        <v>0</v>
      </c>
      <c r="P24" s="127">
        <v>0</v>
      </c>
      <c r="Q24" s="128">
        <f>SUM(O24:P24)</f>
        <v>0</v>
      </c>
      <c r="R24" s="127">
        <f>SUM(L24,O24)</f>
        <v>0</v>
      </c>
      <c r="S24" s="127">
        <f>SUM(M24,P24)</f>
        <v>0</v>
      </c>
      <c r="T24" s="128">
        <f aca="true" t="shared" si="26" ref="T24:T33">SUM(R24:S24)</f>
        <v>0</v>
      </c>
      <c r="U24" s="75">
        <f>SUM(I24,R24)</f>
        <v>17</v>
      </c>
      <c r="V24" s="75">
        <f>SUM(J24,S24)</f>
        <v>63</v>
      </c>
      <c r="W24" s="76">
        <f aca="true" t="shared" si="27" ref="W24:W29">SUM(U24:V24)</f>
        <v>80</v>
      </c>
    </row>
    <row r="25" spans="1:23" ht="18.75">
      <c r="A25" s="58" t="s">
        <v>132</v>
      </c>
      <c r="B25" s="6">
        <v>2</v>
      </c>
      <c r="C25" s="127">
        <v>0</v>
      </c>
      <c r="D25" s="127">
        <v>0</v>
      </c>
      <c r="E25" s="128">
        <f>SUM(C25:D25)</f>
        <v>0</v>
      </c>
      <c r="F25" s="127">
        <f>SUM('ป.โท สงขลา'!E91)</f>
        <v>5</v>
      </c>
      <c r="G25" s="127">
        <f>SUM('ป.โท สงขลา'!F91)</f>
        <v>18</v>
      </c>
      <c r="H25" s="128">
        <f>SUM(F25:G25)</f>
        <v>23</v>
      </c>
      <c r="I25" s="127">
        <f>SUM(C25,F25)</f>
        <v>5</v>
      </c>
      <c r="J25" s="127">
        <f>SUM(D25,G25)</f>
        <v>18</v>
      </c>
      <c r="K25" s="637">
        <f>SUM(I25:J25)</f>
        <v>23</v>
      </c>
      <c r="L25" s="647">
        <v>0</v>
      </c>
      <c r="M25" s="127">
        <v>0</v>
      </c>
      <c r="N25" s="128">
        <f>SUM(L25:M25)</f>
        <v>0</v>
      </c>
      <c r="O25" s="127">
        <v>0</v>
      </c>
      <c r="P25" s="127">
        <v>0</v>
      </c>
      <c r="Q25" s="128">
        <f>SUM(O25:P25)</f>
        <v>0</v>
      </c>
      <c r="R25" s="127">
        <v>0</v>
      </c>
      <c r="S25" s="127">
        <v>0</v>
      </c>
      <c r="T25" s="128">
        <f>SUM(R25:S25)</f>
        <v>0</v>
      </c>
      <c r="U25" s="75">
        <f>SUM(I25,R25)</f>
        <v>5</v>
      </c>
      <c r="V25" s="75">
        <f>SUM(J25,S25)</f>
        <v>18</v>
      </c>
      <c r="W25" s="76">
        <f>SUM(U25:V25)</f>
        <v>23</v>
      </c>
    </row>
    <row r="26" spans="1:23" s="57" customFormat="1" ht="18.75">
      <c r="A26" s="61" t="s">
        <v>6</v>
      </c>
      <c r="B26" s="61"/>
      <c r="C26" s="643">
        <f>SUM(C24:C25)</f>
        <v>0</v>
      </c>
      <c r="D26" s="643">
        <f aca="true" t="shared" si="28" ref="D26:W26">SUM(D24:D25)</f>
        <v>0</v>
      </c>
      <c r="E26" s="643">
        <f t="shared" si="28"/>
        <v>0</v>
      </c>
      <c r="F26" s="643">
        <f t="shared" si="28"/>
        <v>22</v>
      </c>
      <c r="G26" s="643">
        <f t="shared" si="28"/>
        <v>81</v>
      </c>
      <c r="H26" s="643">
        <f t="shared" si="28"/>
        <v>103</v>
      </c>
      <c r="I26" s="643">
        <f t="shared" si="28"/>
        <v>22</v>
      </c>
      <c r="J26" s="643">
        <f t="shared" si="28"/>
        <v>81</v>
      </c>
      <c r="K26" s="644">
        <f t="shared" si="28"/>
        <v>103</v>
      </c>
      <c r="L26" s="646">
        <f t="shared" si="28"/>
        <v>0</v>
      </c>
      <c r="M26" s="643">
        <f t="shared" si="28"/>
        <v>0</v>
      </c>
      <c r="N26" s="643">
        <f t="shared" si="28"/>
        <v>0</v>
      </c>
      <c r="O26" s="643">
        <f t="shared" si="28"/>
        <v>0</v>
      </c>
      <c r="P26" s="643">
        <f t="shared" si="28"/>
        <v>0</v>
      </c>
      <c r="Q26" s="643">
        <f t="shared" si="28"/>
        <v>0</v>
      </c>
      <c r="R26" s="643">
        <f t="shared" si="28"/>
        <v>0</v>
      </c>
      <c r="S26" s="643">
        <f t="shared" si="28"/>
        <v>0</v>
      </c>
      <c r="T26" s="643">
        <f t="shared" si="28"/>
        <v>0</v>
      </c>
      <c r="U26" s="78">
        <f t="shared" si="28"/>
        <v>22</v>
      </c>
      <c r="V26" s="78">
        <f t="shared" si="28"/>
        <v>81</v>
      </c>
      <c r="W26" s="78">
        <f t="shared" si="28"/>
        <v>103</v>
      </c>
    </row>
    <row r="27" spans="1:23" s="156" customFormat="1" ht="17.25" customHeight="1">
      <c r="A27" s="58" t="s">
        <v>32</v>
      </c>
      <c r="B27" s="6">
        <v>1</v>
      </c>
      <c r="C27" s="127">
        <f>SUM('ป.โท สงขลา'!B30)</f>
        <v>17</v>
      </c>
      <c r="D27" s="127">
        <f>SUM('ป.โท สงขลา'!C30)</f>
        <v>31</v>
      </c>
      <c r="E27" s="128">
        <f t="shared" si="24"/>
        <v>48</v>
      </c>
      <c r="F27" s="127">
        <f>SUM('ป.โท สงขลา'!B63)</f>
        <v>26</v>
      </c>
      <c r="G27" s="127">
        <f>SUM('ป.โท สงขลา'!C63)</f>
        <v>57</v>
      </c>
      <c r="H27" s="128">
        <f aca="true" t="shared" si="29" ref="H27:H33">SUM(F27:G27)</f>
        <v>83</v>
      </c>
      <c r="I27" s="127">
        <f aca="true" t="shared" si="30" ref="I27:J29">SUM(C27,F27)</f>
        <v>43</v>
      </c>
      <c r="J27" s="127">
        <f t="shared" si="30"/>
        <v>88</v>
      </c>
      <c r="K27" s="637">
        <f t="shared" si="25"/>
        <v>131</v>
      </c>
      <c r="L27" s="665">
        <f>SUM('ป.โทพัทลุง'!B16)</f>
        <v>2</v>
      </c>
      <c r="M27" s="666">
        <f>SUM('ป.โทพัทลุง'!C16)</f>
        <v>4</v>
      </c>
      <c r="N27" s="659">
        <f aca="true" t="shared" si="31" ref="N27:N33">SUM(L27:M27)</f>
        <v>6</v>
      </c>
      <c r="O27" s="127">
        <f>SUM('ป.โทพัทลุง'!B31)</f>
        <v>5</v>
      </c>
      <c r="P27" s="127">
        <f>SUM('ป.โทพัทลุง'!C31)</f>
        <v>14</v>
      </c>
      <c r="Q27" s="128">
        <f aca="true" t="shared" si="32" ref="Q27:Q33">SUM(O27:P27)</f>
        <v>19</v>
      </c>
      <c r="R27" s="127">
        <f aca="true" t="shared" si="33" ref="R27:S29">SUM(L27,O27)</f>
        <v>7</v>
      </c>
      <c r="S27" s="127">
        <f t="shared" si="33"/>
        <v>18</v>
      </c>
      <c r="T27" s="128">
        <f t="shared" si="26"/>
        <v>25</v>
      </c>
      <c r="U27" s="75">
        <f aca="true" t="shared" si="34" ref="U27:V29">SUM(I27,R27)</f>
        <v>50</v>
      </c>
      <c r="V27" s="75">
        <f t="shared" si="34"/>
        <v>106</v>
      </c>
      <c r="W27" s="76">
        <f t="shared" si="27"/>
        <v>156</v>
      </c>
    </row>
    <row r="28" spans="1:23" s="156" customFormat="1" ht="17.25" customHeight="1">
      <c r="A28" s="58"/>
      <c r="B28" s="6">
        <v>2</v>
      </c>
      <c r="C28" s="127">
        <f>SUM('ป.โท สงขลา'!E30)</f>
        <v>2</v>
      </c>
      <c r="D28" s="127">
        <f>SUM('ป.โท สงขลา'!F30)</f>
        <v>17</v>
      </c>
      <c r="E28" s="128">
        <f t="shared" si="24"/>
        <v>19</v>
      </c>
      <c r="F28" s="127">
        <f>SUM('ป.โท สงขลา'!E63)</f>
        <v>25</v>
      </c>
      <c r="G28" s="127">
        <f>SUM('ป.โท สงขลา'!F63)</f>
        <v>36</v>
      </c>
      <c r="H28" s="128">
        <f t="shared" si="29"/>
        <v>61</v>
      </c>
      <c r="I28" s="127">
        <f t="shared" si="30"/>
        <v>27</v>
      </c>
      <c r="J28" s="127">
        <f t="shared" si="30"/>
        <v>53</v>
      </c>
      <c r="K28" s="637">
        <f t="shared" si="25"/>
        <v>80</v>
      </c>
      <c r="L28" s="638">
        <f>SUM('ป.โทพัทลุง'!E16)</f>
        <v>5</v>
      </c>
      <c r="M28" s="127">
        <f>SUM('ป.โทพัทลุง'!F16)</f>
        <v>6</v>
      </c>
      <c r="N28" s="667">
        <f t="shared" si="31"/>
        <v>11</v>
      </c>
      <c r="O28" s="127">
        <f>SUM('ป.โทพัทลุง'!E31)</f>
        <v>2</v>
      </c>
      <c r="P28" s="127">
        <f>SUM('ป.โทพัทลุง'!F31)</f>
        <v>8</v>
      </c>
      <c r="Q28" s="128">
        <f t="shared" si="32"/>
        <v>10</v>
      </c>
      <c r="R28" s="127">
        <f t="shared" si="33"/>
        <v>7</v>
      </c>
      <c r="S28" s="127">
        <f t="shared" si="33"/>
        <v>14</v>
      </c>
      <c r="T28" s="128">
        <f t="shared" si="26"/>
        <v>21</v>
      </c>
      <c r="U28" s="75">
        <f t="shared" si="34"/>
        <v>34</v>
      </c>
      <c r="V28" s="75">
        <f t="shared" si="34"/>
        <v>67</v>
      </c>
      <c r="W28" s="76">
        <f t="shared" si="27"/>
        <v>101</v>
      </c>
    </row>
    <row r="29" spans="1:23" s="156" customFormat="1" ht="17.25" customHeight="1">
      <c r="A29" s="58"/>
      <c r="B29" s="6">
        <v>3</v>
      </c>
      <c r="C29" s="127">
        <f>SUM('ป.โท สงขลา'!H30)</f>
        <v>19</v>
      </c>
      <c r="D29" s="127">
        <f>SUM('ป.โท สงขลา'!I30)</f>
        <v>47</v>
      </c>
      <c r="E29" s="128">
        <f t="shared" si="24"/>
        <v>66</v>
      </c>
      <c r="F29" s="127">
        <f>SUM('ป.โท สงขลา'!H63)</f>
        <v>65</v>
      </c>
      <c r="G29" s="127">
        <f>SUM('ป.โท สงขลา'!I63)</f>
        <v>124</v>
      </c>
      <c r="H29" s="128">
        <f t="shared" si="29"/>
        <v>189</v>
      </c>
      <c r="I29" s="127">
        <f t="shared" si="30"/>
        <v>84</v>
      </c>
      <c r="J29" s="127">
        <f t="shared" si="30"/>
        <v>171</v>
      </c>
      <c r="K29" s="637">
        <f t="shared" si="25"/>
        <v>255</v>
      </c>
      <c r="L29" s="668">
        <f>SUM('ป.โทพัทลุง'!H16)</f>
        <v>18</v>
      </c>
      <c r="M29" s="641">
        <f>SUM('ป.โทพัทลุง'!I16)</f>
        <v>25</v>
      </c>
      <c r="N29" s="669">
        <f t="shared" si="31"/>
        <v>43</v>
      </c>
      <c r="O29" s="127">
        <f>SUM('ป.โทพัทลุง'!H31)</f>
        <v>20</v>
      </c>
      <c r="P29" s="127">
        <f>SUM('ป.โทพัทลุง'!I31)</f>
        <v>15</v>
      </c>
      <c r="Q29" s="128">
        <f t="shared" si="32"/>
        <v>35</v>
      </c>
      <c r="R29" s="127">
        <f t="shared" si="33"/>
        <v>38</v>
      </c>
      <c r="S29" s="127">
        <f t="shared" si="33"/>
        <v>40</v>
      </c>
      <c r="T29" s="128">
        <f t="shared" si="26"/>
        <v>78</v>
      </c>
      <c r="U29" s="75">
        <f t="shared" si="34"/>
        <v>122</v>
      </c>
      <c r="V29" s="75">
        <f t="shared" si="34"/>
        <v>211</v>
      </c>
      <c r="W29" s="76">
        <f t="shared" si="27"/>
        <v>333</v>
      </c>
    </row>
    <row r="30" spans="1:23" s="161" customFormat="1" ht="18.75">
      <c r="A30" s="61" t="s">
        <v>6</v>
      </c>
      <c r="B30" s="61"/>
      <c r="C30" s="643">
        <f>SUM(C27:C29)</f>
        <v>38</v>
      </c>
      <c r="D30" s="643">
        <f aca="true" t="shared" si="35" ref="D30:W30">SUM(D27:D29)</f>
        <v>95</v>
      </c>
      <c r="E30" s="643">
        <f t="shared" si="35"/>
        <v>133</v>
      </c>
      <c r="F30" s="643">
        <f t="shared" si="35"/>
        <v>116</v>
      </c>
      <c r="G30" s="643">
        <f t="shared" si="35"/>
        <v>217</v>
      </c>
      <c r="H30" s="643">
        <f t="shared" si="35"/>
        <v>333</v>
      </c>
      <c r="I30" s="643">
        <f t="shared" si="35"/>
        <v>154</v>
      </c>
      <c r="J30" s="643">
        <f t="shared" si="35"/>
        <v>312</v>
      </c>
      <c r="K30" s="644">
        <f t="shared" si="35"/>
        <v>466</v>
      </c>
      <c r="L30" s="646">
        <f t="shared" si="35"/>
        <v>25</v>
      </c>
      <c r="M30" s="643">
        <f t="shared" si="35"/>
        <v>35</v>
      </c>
      <c r="N30" s="643">
        <f t="shared" si="35"/>
        <v>60</v>
      </c>
      <c r="O30" s="643">
        <f t="shared" si="35"/>
        <v>27</v>
      </c>
      <c r="P30" s="643">
        <f t="shared" si="35"/>
        <v>37</v>
      </c>
      <c r="Q30" s="643">
        <f t="shared" si="35"/>
        <v>64</v>
      </c>
      <c r="R30" s="643">
        <f t="shared" si="35"/>
        <v>52</v>
      </c>
      <c r="S30" s="643">
        <f t="shared" si="35"/>
        <v>72</v>
      </c>
      <c r="T30" s="643">
        <f t="shared" si="35"/>
        <v>124</v>
      </c>
      <c r="U30" s="78">
        <f t="shared" si="35"/>
        <v>206</v>
      </c>
      <c r="V30" s="78">
        <f t="shared" si="35"/>
        <v>384</v>
      </c>
      <c r="W30" s="78">
        <f t="shared" si="35"/>
        <v>590</v>
      </c>
    </row>
    <row r="31" spans="1:23" ht="16.5" customHeight="1">
      <c r="A31" s="58" t="s">
        <v>33</v>
      </c>
      <c r="B31" s="6">
        <v>1</v>
      </c>
      <c r="C31" s="127">
        <f>SUM('ป.โท สงขลา'!B73)</f>
        <v>9</v>
      </c>
      <c r="D31" s="127">
        <f>SUM('ป.โท สงขลา'!C73)</f>
        <v>6</v>
      </c>
      <c r="E31" s="128">
        <f t="shared" si="24"/>
        <v>15</v>
      </c>
      <c r="F31" s="127">
        <f>SUM('ป.โท สงขลา'!B83)</f>
        <v>5</v>
      </c>
      <c r="G31" s="127">
        <f>SUM('ป.โท สงขลา'!C83)</f>
        <v>6</v>
      </c>
      <c r="H31" s="127">
        <f t="shared" si="29"/>
        <v>11</v>
      </c>
      <c r="I31" s="127">
        <f aca="true" t="shared" si="36" ref="I31:J33">SUM(C31,F31)</f>
        <v>14</v>
      </c>
      <c r="J31" s="127">
        <f t="shared" si="36"/>
        <v>12</v>
      </c>
      <c r="K31" s="637">
        <f t="shared" si="25"/>
        <v>26</v>
      </c>
      <c r="L31" s="647">
        <f>SUM('ป.โทพัทลุง'!B40)</f>
        <v>3</v>
      </c>
      <c r="M31" s="647">
        <f>SUM('ป.โทพัทลุง'!C40)</f>
        <v>4</v>
      </c>
      <c r="N31" s="128">
        <f t="shared" si="31"/>
        <v>7</v>
      </c>
      <c r="O31" s="630" t="s">
        <v>37</v>
      </c>
      <c r="P31" s="630" t="s">
        <v>37</v>
      </c>
      <c r="Q31" s="629">
        <f t="shared" si="32"/>
        <v>0</v>
      </c>
      <c r="R31" s="127">
        <f aca="true" t="shared" si="37" ref="R31:S33">SUM(L31,O31)</f>
        <v>3</v>
      </c>
      <c r="S31" s="127">
        <f t="shared" si="37"/>
        <v>4</v>
      </c>
      <c r="T31" s="128">
        <f t="shared" si="26"/>
        <v>7</v>
      </c>
      <c r="U31" s="75">
        <f aca="true" t="shared" si="38" ref="U31:W33">SUM(I31,R31)</f>
        <v>17</v>
      </c>
      <c r="V31" s="75">
        <f t="shared" si="38"/>
        <v>16</v>
      </c>
      <c r="W31" s="76">
        <f t="shared" si="38"/>
        <v>33</v>
      </c>
    </row>
    <row r="32" spans="1:23" ht="16.5" customHeight="1">
      <c r="A32" s="58"/>
      <c r="B32" s="6">
        <v>2</v>
      </c>
      <c r="C32" s="127">
        <f>SUM('ป.โท สงขลา'!E73)</f>
        <v>2</v>
      </c>
      <c r="D32" s="127">
        <f>SUM('ป.โท สงขลา'!F73)</f>
        <v>2</v>
      </c>
      <c r="E32" s="128">
        <f t="shared" si="24"/>
        <v>4</v>
      </c>
      <c r="F32" s="127">
        <f>SUM('ป.โท สงขลา'!E83)</f>
        <v>6</v>
      </c>
      <c r="G32" s="127">
        <f>SUM('ป.โท สงขลา'!F83)</f>
        <v>4</v>
      </c>
      <c r="H32" s="127">
        <f t="shared" si="29"/>
        <v>10</v>
      </c>
      <c r="I32" s="127">
        <f t="shared" si="36"/>
        <v>8</v>
      </c>
      <c r="J32" s="127">
        <f t="shared" si="36"/>
        <v>6</v>
      </c>
      <c r="K32" s="637">
        <f t="shared" si="25"/>
        <v>14</v>
      </c>
      <c r="L32" s="647">
        <f>SUM('ป.โทพัทลุง'!E40)</f>
        <v>2</v>
      </c>
      <c r="M32" s="647">
        <f>SUM('ป.โทพัทลุง'!F40)</f>
        <v>3</v>
      </c>
      <c r="N32" s="128">
        <f t="shared" si="31"/>
        <v>5</v>
      </c>
      <c r="O32" s="630" t="s">
        <v>37</v>
      </c>
      <c r="P32" s="630" t="s">
        <v>37</v>
      </c>
      <c r="Q32" s="629">
        <f t="shared" si="32"/>
        <v>0</v>
      </c>
      <c r="R32" s="127">
        <f t="shared" si="37"/>
        <v>2</v>
      </c>
      <c r="S32" s="127">
        <f t="shared" si="37"/>
        <v>3</v>
      </c>
      <c r="T32" s="128">
        <f t="shared" si="26"/>
        <v>5</v>
      </c>
      <c r="U32" s="75">
        <f>SUM(I32,R32)</f>
        <v>10</v>
      </c>
      <c r="V32" s="75">
        <f>SUM(J32,S32)</f>
        <v>9</v>
      </c>
      <c r="W32" s="76">
        <f>SUM(K32,T32)</f>
        <v>19</v>
      </c>
    </row>
    <row r="33" spans="1:23" ht="16.5" customHeight="1">
      <c r="A33" s="58"/>
      <c r="B33" s="6">
        <v>3</v>
      </c>
      <c r="C33" s="127">
        <f>SUM('ป.โท สงขลา'!H73)</f>
        <v>12</v>
      </c>
      <c r="D33" s="127">
        <f>SUM('ป.โท สงขลา'!I73)</f>
        <v>15</v>
      </c>
      <c r="E33" s="128">
        <f t="shared" si="24"/>
        <v>27</v>
      </c>
      <c r="F33" s="127">
        <f>SUM('ป.โท สงขลา'!H83)</f>
        <v>1</v>
      </c>
      <c r="G33" s="127">
        <f>SUM('ป.โท สงขลา'!I83)</f>
        <v>2</v>
      </c>
      <c r="H33" s="127">
        <f t="shared" si="29"/>
        <v>3</v>
      </c>
      <c r="I33" s="127">
        <f t="shared" si="36"/>
        <v>13</v>
      </c>
      <c r="J33" s="127">
        <f t="shared" si="36"/>
        <v>17</v>
      </c>
      <c r="K33" s="637">
        <f t="shared" si="25"/>
        <v>30</v>
      </c>
      <c r="L33" s="647">
        <f>SUM('ป.โทพัทลุง'!H40)</f>
        <v>10</v>
      </c>
      <c r="M33" s="647">
        <f>SUM('ป.โทพัทลุง'!I40)</f>
        <v>11</v>
      </c>
      <c r="N33" s="128">
        <f t="shared" si="31"/>
        <v>21</v>
      </c>
      <c r="O33" s="630" t="s">
        <v>37</v>
      </c>
      <c r="P33" s="630" t="s">
        <v>37</v>
      </c>
      <c r="Q33" s="629">
        <f t="shared" si="32"/>
        <v>0</v>
      </c>
      <c r="R33" s="127">
        <f t="shared" si="37"/>
        <v>10</v>
      </c>
      <c r="S33" s="127">
        <f t="shared" si="37"/>
        <v>11</v>
      </c>
      <c r="T33" s="128">
        <f t="shared" si="26"/>
        <v>21</v>
      </c>
      <c r="U33" s="75">
        <f t="shared" si="38"/>
        <v>23</v>
      </c>
      <c r="V33" s="75">
        <f t="shared" si="38"/>
        <v>28</v>
      </c>
      <c r="W33" s="76">
        <f t="shared" si="38"/>
        <v>51</v>
      </c>
    </row>
    <row r="34" spans="1:23" s="57" customFormat="1" ht="19.5" customHeight="1" thickBot="1">
      <c r="A34" s="64" t="s">
        <v>6</v>
      </c>
      <c r="B34" s="64"/>
      <c r="C34" s="657">
        <f aca="true" t="shared" si="39" ref="C34:W34">SUM(C31:C33)</f>
        <v>23</v>
      </c>
      <c r="D34" s="657">
        <f t="shared" si="39"/>
        <v>23</v>
      </c>
      <c r="E34" s="657">
        <f t="shared" si="39"/>
        <v>46</v>
      </c>
      <c r="F34" s="657">
        <f t="shared" si="39"/>
        <v>12</v>
      </c>
      <c r="G34" s="657">
        <f t="shared" si="39"/>
        <v>12</v>
      </c>
      <c r="H34" s="657">
        <f t="shared" si="39"/>
        <v>24</v>
      </c>
      <c r="I34" s="657">
        <f t="shared" si="39"/>
        <v>35</v>
      </c>
      <c r="J34" s="657">
        <f t="shared" si="39"/>
        <v>35</v>
      </c>
      <c r="K34" s="658">
        <f t="shared" si="39"/>
        <v>70</v>
      </c>
      <c r="L34" s="659">
        <f t="shared" si="39"/>
        <v>15</v>
      </c>
      <c r="M34" s="657">
        <f t="shared" si="39"/>
        <v>18</v>
      </c>
      <c r="N34" s="657">
        <f t="shared" si="39"/>
        <v>33</v>
      </c>
      <c r="O34" s="657">
        <f t="shared" si="39"/>
        <v>0</v>
      </c>
      <c r="P34" s="657">
        <f t="shared" si="39"/>
        <v>0</v>
      </c>
      <c r="Q34" s="657">
        <f t="shared" si="39"/>
        <v>0</v>
      </c>
      <c r="R34" s="657">
        <f t="shared" si="39"/>
        <v>15</v>
      </c>
      <c r="S34" s="657">
        <f t="shared" si="39"/>
        <v>18</v>
      </c>
      <c r="T34" s="657">
        <f t="shared" si="39"/>
        <v>33</v>
      </c>
      <c r="U34" s="660">
        <f t="shared" si="39"/>
        <v>50</v>
      </c>
      <c r="V34" s="660">
        <f t="shared" si="39"/>
        <v>53</v>
      </c>
      <c r="W34" s="660">
        <f t="shared" si="39"/>
        <v>103</v>
      </c>
    </row>
    <row r="35" spans="1:23" s="57" customFormat="1" ht="28.5" customHeight="1" thickBot="1" thickTop="1">
      <c r="A35" s="748" t="s">
        <v>34</v>
      </c>
      <c r="B35" s="749"/>
      <c r="C35" s="79">
        <f aca="true" t="shared" si="40" ref="C35:W35">SUM(C26,C30,C34)</f>
        <v>61</v>
      </c>
      <c r="D35" s="79">
        <f t="shared" si="40"/>
        <v>118</v>
      </c>
      <c r="E35" s="79">
        <f t="shared" si="40"/>
        <v>179</v>
      </c>
      <c r="F35" s="79">
        <f t="shared" si="40"/>
        <v>150</v>
      </c>
      <c r="G35" s="79">
        <f t="shared" si="40"/>
        <v>310</v>
      </c>
      <c r="H35" s="79">
        <f t="shared" si="40"/>
        <v>460</v>
      </c>
      <c r="I35" s="79">
        <f t="shared" si="40"/>
        <v>211</v>
      </c>
      <c r="J35" s="79">
        <f t="shared" si="40"/>
        <v>428</v>
      </c>
      <c r="K35" s="670">
        <f t="shared" si="40"/>
        <v>639</v>
      </c>
      <c r="L35" s="671">
        <f t="shared" si="40"/>
        <v>40</v>
      </c>
      <c r="M35" s="79">
        <f t="shared" si="40"/>
        <v>53</v>
      </c>
      <c r="N35" s="79">
        <f t="shared" si="40"/>
        <v>93</v>
      </c>
      <c r="O35" s="79">
        <f t="shared" si="40"/>
        <v>27</v>
      </c>
      <c r="P35" s="79">
        <f t="shared" si="40"/>
        <v>37</v>
      </c>
      <c r="Q35" s="79">
        <f t="shared" si="40"/>
        <v>64</v>
      </c>
      <c r="R35" s="79">
        <f t="shared" si="40"/>
        <v>67</v>
      </c>
      <c r="S35" s="79">
        <f t="shared" si="40"/>
        <v>90</v>
      </c>
      <c r="T35" s="441">
        <f t="shared" si="40"/>
        <v>157</v>
      </c>
      <c r="U35" s="79">
        <f t="shared" si="40"/>
        <v>278</v>
      </c>
      <c r="V35" s="79">
        <f t="shared" si="40"/>
        <v>518</v>
      </c>
      <c r="W35" s="441">
        <f t="shared" si="40"/>
        <v>796</v>
      </c>
    </row>
    <row r="36" spans="1:23" s="57" customFormat="1" ht="28.5" customHeight="1" thickBot="1" thickTop="1">
      <c r="A36" s="748" t="s">
        <v>7</v>
      </c>
      <c r="B36" s="749"/>
      <c r="C36" s="672">
        <f aca="true" t="shared" si="41" ref="C36:W36">SUM(C23,C35)</f>
        <v>2593</v>
      </c>
      <c r="D36" s="672">
        <f t="shared" si="41"/>
        <v>6303</v>
      </c>
      <c r="E36" s="672">
        <f t="shared" si="41"/>
        <v>8896</v>
      </c>
      <c r="F36" s="672">
        <f t="shared" si="41"/>
        <v>381</v>
      </c>
      <c r="G36" s="672">
        <f t="shared" si="41"/>
        <v>913</v>
      </c>
      <c r="H36" s="672">
        <f t="shared" si="41"/>
        <v>1294</v>
      </c>
      <c r="I36" s="672">
        <f t="shared" si="41"/>
        <v>2974</v>
      </c>
      <c r="J36" s="672">
        <f t="shared" si="41"/>
        <v>7216</v>
      </c>
      <c r="K36" s="670">
        <f t="shared" si="41"/>
        <v>10190</v>
      </c>
      <c r="L36" s="673">
        <f t="shared" si="41"/>
        <v>685</v>
      </c>
      <c r="M36" s="672">
        <f t="shared" si="41"/>
        <v>1982</v>
      </c>
      <c r="N36" s="672">
        <f t="shared" si="41"/>
        <v>2667</v>
      </c>
      <c r="O36" s="672">
        <f t="shared" si="41"/>
        <v>40</v>
      </c>
      <c r="P36" s="672">
        <f t="shared" si="41"/>
        <v>43</v>
      </c>
      <c r="Q36" s="672">
        <f t="shared" si="41"/>
        <v>83</v>
      </c>
      <c r="R36" s="672">
        <f t="shared" si="41"/>
        <v>725</v>
      </c>
      <c r="S36" s="672">
        <f t="shared" si="41"/>
        <v>2025</v>
      </c>
      <c r="T36" s="674">
        <f t="shared" si="41"/>
        <v>2750</v>
      </c>
      <c r="U36" s="672">
        <f t="shared" si="41"/>
        <v>3699</v>
      </c>
      <c r="V36" s="672">
        <f t="shared" si="41"/>
        <v>9241</v>
      </c>
      <c r="W36" s="674">
        <f t="shared" si="41"/>
        <v>12940</v>
      </c>
    </row>
    <row r="37" ht="19.5" thickTop="1"/>
  </sheetData>
  <sheetProtection/>
  <mergeCells count="13">
    <mergeCell ref="A23:B23"/>
    <mergeCell ref="A35:B35"/>
    <mergeCell ref="A36:B36"/>
    <mergeCell ref="F4:H4"/>
    <mergeCell ref="A1:W1"/>
    <mergeCell ref="C3:K3"/>
    <mergeCell ref="L3:T3"/>
    <mergeCell ref="U3:W4"/>
    <mergeCell ref="C4:E4"/>
    <mergeCell ref="R4:T4"/>
    <mergeCell ref="I4:K4"/>
    <mergeCell ref="L4:N4"/>
    <mergeCell ref="O4:Q4"/>
  </mergeCells>
  <printOptions horizontalCentered="1"/>
  <pageMargins left="0.1968503937007874" right="0.1968503937007874" top="0.5905511811023623" bottom="0.3937007874015748" header="0.5118110236220472" footer="0"/>
  <pageSetup firstPageNumber="1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12 กันยายน 2561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29"/>
  <sheetViews>
    <sheetView showGridLines="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24"/>
  <cols>
    <col min="1" max="1" width="19.50390625" style="80" bestFit="1" customWidth="1"/>
    <col min="2" max="2" width="5.25390625" style="66" customWidth="1"/>
    <col min="3" max="3" width="5.25390625" style="66" bestFit="1" customWidth="1"/>
    <col min="4" max="4" width="6.00390625" style="66" bestFit="1" customWidth="1"/>
    <col min="5" max="5" width="3.75390625" style="167" customWidth="1"/>
    <col min="6" max="6" width="4.125" style="167" customWidth="1"/>
    <col min="7" max="7" width="4.50390625" style="167" bestFit="1" customWidth="1"/>
    <col min="8" max="10" width="4.125" style="167" customWidth="1"/>
    <col min="11" max="11" width="3.375" style="167" customWidth="1"/>
    <col min="12" max="12" width="3.625" style="167" customWidth="1"/>
    <col min="13" max="14" width="3.875" style="167" customWidth="1"/>
    <col min="15" max="15" width="4.375" style="167" bestFit="1" customWidth="1"/>
    <col min="16" max="16" width="4.25390625" style="167" bestFit="1" customWidth="1"/>
    <col min="17" max="17" width="4.125" style="168" customWidth="1"/>
    <col min="18" max="18" width="4.50390625" style="168" bestFit="1" customWidth="1"/>
    <col min="19" max="19" width="5.00390625" style="168" customWidth="1"/>
    <col min="20" max="22" width="4.00390625" style="168" customWidth="1"/>
    <col min="23" max="24" width="4.00390625" style="66" customWidth="1"/>
    <col min="25" max="25" width="4.125" style="66" customWidth="1"/>
    <col min="26" max="26" width="5.50390625" style="66" bestFit="1" customWidth="1"/>
    <col min="27" max="27" width="6.00390625" style="66" bestFit="1" customWidth="1"/>
    <col min="28" max="28" width="6.75390625" style="66" bestFit="1" customWidth="1"/>
    <col min="29" max="45" width="4.125" style="66" customWidth="1"/>
    <col min="46" max="62" width="9.00390625" style="66" customWidth="1"/>
    <col min="63" max="16384" width="9.00390625" style="5" customWidth="1"/>
  </cols>
  <sheetData>
    <row r="1" spans="1:28" s="635" customFormat="1" ht="23.25">
      <c r="A1" s="711" t="s">
        <v>447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</row>
    <row r="2" spans="1:28" s="635" customFormat="1" ht="23.25">
      <c r="A2" s="711" t="s">
        <v>72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</row>
    <row r="3" spans="1:28" ht="8.25" customHeight="1">
      <c r="A3" s="757"/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</row>
    <row r="4" spans="1:62" s="57" customFormat="1" ht="18.75">
      <c r="A4" s="68" t="s">
        <v>40</v>
      </c>
      <c r="B4" s="750" t="s">
        <v>41</v>
      </c>
      <c r="C4" s="750"/>
      <c r="D4" s="750"/>
      <c r="E4" s="751" t="s">
        <v>52</v>
      </c>
      <c r="F4" s="751"/>
      <c r="G4" s="751"/>
      <c r="H4" s="752" t="s">
        <v>53</v>
      </c>
      <c r="I4" s="752"/>
      <c r="J4" s="752"/>
      <c r="K4" s="758" t="s">
        <v>71</v>
      </c>
      <c r="L4" s="759"/>
      <c r="M4" s="760"/>
      <c r="N4" s="750" t="s">
        <v>54</v>
      </c>
      <c r="O4" s="750"/>
      <c r="P4" s="750"/>
      <c r="Q4" s="753" t="s">
        <v>55</v>
      </c>
      <c r="R4" s="753"/>
      <c r="S4" s="753"/>
      <c r="T4" s="754" t="s">
        <v>134</v>
      </c>
      <c r="U4" s="755"/>
      <c r="V4" s="756"/>
      <c r="W4" s="750" t="s">
        <v>135</v>
      </c>
      <c r="X4" s="750"/>
      <c r="Y4" s="750"/>
      <c r="Z4" s="750" t="s">
        <v>7</v>
      </c>
      <c r="AA4" s="750"/>
      <c r="AB4" s="750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57" customFormat="1" ht="18.75">
      <c r="A5" s="70"/>
      <c r="B5" s="71" t="s">
        <v>4</v>
      </c>
      <c r="C5" s="71" t="s">
        <v>5</v>
      </c>
      <c r="D5" s="71" t="s">
        <v>6</v>
      </c>
      <c r="E5" s="71" t="s">
        <v>4</v>
      </c>
      <c r="F5" s="71" t="s">
        <v>5</v>
      </c>
      <c r="G5" s="71" t="s">
        <v>6</v>
      </c>
      <c r="H5" s="71" t="s">
        <v>4</v>
      </c>
      <c r="I5" s="71" t="s">
        <v>5</v>
      </c>
      <c r="J5" s="71" t="s">
        <v>6</v>
      </c>
      <c r="K5" s="71" t="s">
        <v>4</v>
      </c>
      <c r="L5" s="71" t="s">
        <v>5</v>
      </c>
      <c r="M5" s="71" t="s">
        <v>6</v>
      </c>
      <c r="N5" s="71" t="s">
        <v>4</v>
      </c>
      <c r="O5" s="71" t="s">
        <v>5</v>
      </c>
      <c r="P5" s="71" t="s">
        <v>6</v>
      </c>
      <c r="Q5" s="125" t="s">
        <v>4</v>
      </c>
      <c r="R5" s="125" t="s">
        <v>5</v>
      </c>
      <c r="S5" s="125" t="s">
        <v>6</v>
      </c>
      <c r="T5" s="125" t="s">
        <v>4</v>
      </c>
      <c r="U5" s="125" t="s">
        <v>5</v>
      </c>
      <c r="V5" s="125" t="s">
        <v>6</v>
      </c>
      <c r="W5" s="71" t="s">
        <v>4</v>
      </c>
      <c r="X5" s="71" t="s">
        <v>5</v>
      </c>
      <c r="Y5" s="71" t="s">
        <v>6</v>
      </c>
      <c r="Z5" s="71" t="s">
        <v>4</v>
      </c>
      <c r="AA5" s="71" t="s">
        <v>5</v>
      </c>
      <c r="AB5" s="71" t="s">
        <v>6</v>
      </c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28" ht="21" customHeight="1">
      <c r="A6" s="72" t="s">
        <v>57</v>
      </c>
      <c r="B6" s="73"/>
      <c r="C6" s="73"/>
      <c r="D6" s="73"/>
      <c r="E6" s="163"/>
      <c r="F6" s="163"/>
      <c r="G6" s="163"/>
      <c r="H6" s="73"/>
      <c r="I6" s="73"/>
      <c r="J6" s="73"/>
      <c r="K6" s="126"/>
      <c r="L6" s="126"/>
      <c r="M6" s="126"/>
      <c r="N6" s="126"/>
      <c r="O6" s="126"/>
      <c r="P6" s="126"/>
      <c r="Q6" s="631"/>
      <c r="R6" s="631"/>
      <c r="S6" s="631"/>
      <c r="T6" s="631"/>
      <c r="U6" s="631"/>
      <c r="V6" s="631"/>
      <c r="W6" s="631"/>
      <c r="X6" s="631"/>
      <c r="Y6" s="631"/>
      <c r="Z6" s="73"/>
      <c r="AA6" s="73"/>
      <c r="AB6" s="73"/>
    </row>
    <row r="7" spans="1:28" ht="21" customHeight="1">
      <c r="A7" s="114" t="s">
        <v>42</v>
      </c>
      <c r="B7" s="75">
        <f>SUM(ภาคปกติ4ปี!Q23)</f>
        <v>581</v>
      </c>
      <c r="C7" s="75">
        <f>SUM(ภาคปกติ4ปี!R23)</f>
        <v>1838</v>
      </c>
      <c r="D7" s="76">
        <f aca="true" t="shared" si="0" ref="D7:D14">SUM(B7:C7)</f>
        <v>2419</v>
      </c>
      <c r="E7" s="75">
        <v>0</v>
      </c>
      <c r="F7" s="75">
        <v>0</v>
      </c>
      <c r="G7" s="76">
        <f aca="true" t="shared" si="1" ref="G7:G14">SUM(E7:F7)</f>
        <v>0</v>
      </c>
      <c r="H7" s="75">
        <v>0</v>
      </c>
      <c r="I7" s="75">
        <v>0</v>
      </c>
      <c r="J7" s="76">
        <f aca="true" t="shared" si="2" ref="J7:J14">SUM(H7:I7)</f>
        <v>0</v>
      </c>
      <c r="K7" s="128">
        <v>0</v>
      </c>
      <c r="L7" s="128">
        <v>0</v>
      </c>
      <c r="M7" s="128">
        <f aca="true" t="shared" si="3" ref="M7:M14">SUM(K7:L7)</f>
        <v>0</v>
      </c>
      <c r="N7" s="127">
        <f>SUM('ป.โท สงขลา'!K11)</f>
        <v>5</v>
      </c>
      <c r="O7" s="127">
        <f>SUM('ป.โท สงขลา'!L11)</f>
        <v>10</v>
      </c>
      <c r="P7" s="128">
        <f aca="true" t="shared" si="4" ref="P7:P14">SUM(N7:O7)</f>
        <v>15</v>
      </c>
      <c r="Q7" s="127">
        <f>SUM('ป.โท สงขลา'!K42)</f>
        <v>16</v>
      </c>
      <c r="R7" s="127">
        <f>SUM('ป.โท สงขลา'!L42)</f>
        <v>20</v>
      </c>
      <c r="S7" s="128">
        <f aca="true" t="shared" si="5" ref="S7:S14">SUM(Q7:R7)</f>
        <v>36</v>
      </c>
      <c r="T7" s="127">
        <f>SUM('ป.โท สงขลา'!K70,'ป.โท สงขลา'!K72)</f>
        <v>22</v>
      </c>
      <c r="U7" s="127">
        <f>SUM('ป.โท สงขลา'!L70,'ป.โท สงขลา'!L72)</f>
        <v>22</v>
      </c>
      <c r="V7" s="128">
        <f>SUM(T7:U7)</f>
        <v>44</v>
      </c>
      <c r="W7" s="127">
        <f>SUM('ป.โท สงขลา'!K82)</f>
        <v>1</v>
      </c>
      <c r="X7" s="127">
        <f>SUM('ป.โท สงขลา'!L82)</f>
        <v>2</v>
      </c>
      <c r="Y7" s="128">
        <f aca="true" t="shared" si="6" ref="Y7:Y14">SUM(W7:X7)</f>
        <v>3</v>
      </c>
      <c r="Z7" s="75">
        <f aca="true" t="shared" si="7" ref="Z7:AB14">SUM(B7,E7,H7,K7,N7,Q7,T7,W7)</f>
        <v>625</v>
      </c>
      <c r="AA7" s="75">
        <f t="shared" si="7"/>
        <v>1892</v>
      </c>
      <c r="AB7" s="75">
        <f t="shared" si="7"/>
        <v>2517</v>
      </c>
    </row>
    <row r="8" spans="1:28" ht="21" customHeight="1">
      <c r="A8" s="114" t="s">
        <v>44</v>
      </c>
      <c r="B8" s="75">
        <f>SUM(ภาคปกติ4ปี!Q35)+ศึกษา5ปี!T20</f>
        <v>593</v>
      </c>
      <c r="C8" s="75">
        <f>SUM(ภาคปกติ4ปี!R35)+ศึกษา5ปี!U20</f>
        <v>1558</v>
      </c>
      <c r="D8" s="76">
        <f t="shared" si="0"/>
        <v>2151</v>
      </c>
      <c r="E8" s="75">
        <v>0</v>
      </c>
      <c r="F8" s="75">
        <v>0</v>
      </c>
      <c r="G8" s="76">
        <f t="shared" si="1"/>
        <v>0</v>
      </c>
      <c r="H8" s="75">
        <v>0</v>
      </c>
      <c r="I8" s="75">
        <v>0</v>
      </c>
      <c r="J8" s="76">
        <f t="shared" si="2"/>
        <v>0</v>
      </c>
      <c r="K8" s="127">
        <f>SUM('ป.โท สงขลา'!K91)</f>
        <v>22</v>
      </c>
      <c r="L8" s="127">
        <f>SUM('ป.โท สงขลา'!L91)</f>
        <v>81</v>
      </c>
      <c r="M8" s="128">
        <f t="shared" si="3"/>
        <v>103</v>
      </c>
      <c r="N8" s="127">
        <f>SUM('ป.โท สงขลา'!K29)</f>
        <v>31</v>
      </c>
      <c r="O8" s="127">
        <f>SUM('ป.โท สงขลา'!L29)</f>
        <v>78</v>
      </c>
      <c r="P8" s="128">
        <f t="shared" si="4"/>
        <v>109</v>
      </c>
      <c r="Q8" s="127">
        <f>SUM('ป.โท สงขลา'!K62)</f>
        <v>85</v>
      </c>
      <c r="R8" s="127">
        <f>SUM('ป.โท สงขลา'!L62)</f>
        <v>174</v>
      </c>
      <c r="S8" s="128">
        <f t="shared" si="5"/>
        <v>259</v>
      </c>
      <c r="T8" s="127">
        <v>0</v>
      </c>
      <c r="U8" s="127">
        <v>0</v>
      </c>
      <c r="V8" s="128">
        <f aca="true" t="shared" si="8" ref="V8:V24">SUM(T8:U8)</f>
        <v>0</v>
      </c>
      <c r="W8" s="127">
        <f>SUM('ป.โท สงขลา'!K80,'ป.โท สงขลา'!K81)</f>
        <v>11</v>
      </c>
      <c r="X8" s="127">
        <f>SUM('ป.โท สงขลา'!L80,'ป.โท สงขลา'!L81)</f>
        <v>10</v>
      </c>
      <c r="Y8" s="128">
        <f t="shared" si="6"/>
        <v>21</v>
      </c>
      <c r="Z8" s="75">
        <f t="shared" si="7"/>
        <v>742</v>
      </c>
      <c r="AA8" s="75">
        <f t="shared" si="7"/>
        <v>1901</v>
      </c>
      <c r="AB8" s="75">
        <f t="shared" si="7"/>
        <v>2643</v>
      </c>
    </row>
    <row r="9" spans="1:28" ht="21" customHeight="1">
      <c r="A9" s="114" t="s">
        <v>45</v>
      </c>
      <c r="B9" s="75">
        <f>SUM(ภาคปกติ4ปี!Q50)</f>
        <v>299</v>
      </c>
      <c r="C9" s="75">
        <f>SUM(ภาคปกติ4ปี!R50)</f>
        <v>254</v>
      </c>
      <c r="D9" s="76">
        <f t="shared" si="0"/>
        <v>553</v>
      </c>
      <c r="E9" s="75">
        <v>0</v>
      </c>
      <c r="F9" s="75">
        <v>0</v>
      </c>
      <c r="G9" s="76">
        <f t="shared" si="1"/>
        <v>0</v>
      </c>
      <c r="H9" s="75">
        <v>0</v>
      </c>
      <c r="I9" s="75">
        <v>0</v>
      </c>
      <c r="J9" s="76">
        <f t="shared" si="2"/>
        <v>0</v>
      </c>
      <c r="K9" s="128">
        <v>0</v>
      </c>
      <c r="L9" s="128">
        <v>0</v>
      </c>
      <c r="M9" s="128">
        <f t="shared" si="3"/>
        <v>0</v>
      </c>
      <c r="N9" s="127">
        <v>0</v>
      </c>
      <c r="O9" s="127">
        <v>0</v>
      </c>
      <c r="P9" s="128">
        <f t="shared" si="4"/>
        <v>0</v>
      </c>
      <c r="Q9" s="127">
        <v>0</v>
      </c>
      <c r="R9" s="127">
        <v>0</v>
      </c>
      <c r="S9" s="128">
        <f t="shared" si="5"/>
        <v>0</v>
      </c>
      <c r="T9" s="127">
        <v>0</v>
      </c>
      <c r="U9" s="127">
        <v>0</v>
      </c>
      <c r="V9" s="128">
        <f t="shared" si="8"/>
        <v>0</v>
      </c>
      <c r="W9" s="127">
        <v>0</v>
      </c>
      <c r="X9" s="127">
        <v>0</v>
      </c>
      <c r="Y9" s="128">
        <f t="shared" si="6"/>
        <v>0</v>
      </c>
      <c r="Z9" s="75">
        <f t="shared" si="7"/>
        <v>299</v>
      </c>
      <c r="AA9" s="75">
        <f t="shared" si="7"/>
        <v>254</v>
      </c>
      <c r="AB9" s="75">
        <f t="shared" si="7"/>
        <v>553</v>
      </c>
    </row>
    <row r="10" spans="1:28" ht="21" customHeight="1">
      <c r="A10" s="114" t="s">
        <v>46</v>
      </c>
      <c r="B10" s="75">
        <f>SUM(ภาคปกติ4ปี!Q65)</f>
        <v>409</v>
      </c>
      <c r="C10" s="75">
        <f>SUM(ภาคปกติ4ปี!R65)</f>
        <v>1274</v>
      </c>
      <c r="D10" s="76">
        <f t="shared" si="0"/>
        <v>1683</v>
      </c>
      <c r="E10" s="75">
        <f>SUM('ปกติสมทบ 2 ปี'!K13)</f>
        <v>52</v>
      </c>
      <c r="F10" s="75">
        <f>SUM('ปกติสมทบ 2 ปี'!L13)</f>
        <v>392</v>
      </c>
      <c r="G10" s="75">
        <f t="shared" si="1"/>
        <v>444</v>
      </c>
      <c r="H10" s="75">
        <f>SUM('ปกติสมทบ 2 ปี'!K26)</f>
        <v>44</v>
      </c>
      <c r="I10" s="75">
        <f>SUM('ปกติสมทบ 2 ปี'!L26)</f>
        <v>480</v>
      </c>
      <c r="J10" s="76">
        <f t="shared" si="2"/>
        <v>524</v>
      </c>
      <c r="K10" s="128">
        <v>0</v>
      </c>
      <c r="L10" s="128">
        <v>0</v>
      </c>
      <c r="M10" s="128">
        <f t="shared" si="3"/>
        <v>0</v>
      </c>
      <c r="N10" s="127">
        <f>SUM('ป.โท สงขลา'!K13)</f>
        <v>2</v>
      </c>
      <c r="O10" s="127">
        <f>SUM('ป.โท สงขลา'!L13)</f>
        <v>4</v>
      </c>
      <c r="P10" s="128">
        <f t="shared" si="4"/>
        <v>6</v>
      </c>
      <c r="Q10" s="127">
        <f>SUM('ป.โท สงขลา'!K44)</f>
        <v>13</v>
      </c>
      <c r="R10" s="127">
        <f>SUM('ป.โท สงขลา'!L44)</f>
        <v>21</v>
      </c>
      <c r="S10" s="128">
        <f t="shared" si="5"/>
        <v>34</v>
      </c>
      <c r="T10" s="127">
        <v>0</v>
      </c>
      <c r="U10" s="127">
        <v>0</v>
      </c>
      <c r="V10" s="128">
        <f t="shared" si="8"/>
        <v>0</v>
      </c>
      <c r="W10" s="127">
        <v>0</v>
      </c>
      <c r="X10" s="127">
        <v>0</v>
      </c>
      <c r="Y10" s="128">
        <f t="shared" si="6"/>
        <v>0</v>
      </c>
      <c r="Z10" s="75">
        <f t="shared" si="7"/>
        <v>520</v>
      </c>
      <c r="AA10" s="75">
        <f t="shared" si="7"/>
        <v>2171</v>
      </c>
      <c r="AB10" s="75">
        <f t="shared" si="7"/>
        <v>2691</v>
      </c>
    </row>
    <row r="11" spans="1:28" ht="21" customHeight="1">
      <c r="A11" s="114" t="s">
        <v>11</v>
      </c>
      <c r="B11" s="75">
        <f>SUM(ภาคปกติ4ปี!Q75)</f>
        <v>553</v>
      </c>
      <c r="C11" s="75">
        <f>SUM(ภาคปกติ4ปี!R75)</f>
        <v>808</v>
      </c>
      <c r="D11" s="76">
        <f t="shared" si="0"/>
        <v>1361</v>
      </c>
      <c r="E11" s="75">
        <v>0</v>
      </c>
      <c r="F11" s="75">
        <v>0</v>
      </c>
      <c r="G11" s="76">
        <f t="shared" si="1"/>
        <v>0</v>
      </c>
      <c r="H11" s="75">
        <f>SUM('นิติสมทบ 3 ปี'!N9)+'นิติ UMภาคสมทบ'!Q9</f>
        <v>134</v>
      </c>
      <c r="I11" s="75">
        <f>SUM('นิติสมทบ 3 ปี'!O9)+'นิติ UMภาคสมทบ'!R9</f>
        <v>116</v>
      </c>
      <c r="J11" s="76">
        <f t="shared" si="2"/>
        <v>250</v>
      </c>
      <c r="K11" s="128">
        <v>0</v>
      </c>
      <c r="L11" s="128">
        <v>0</v>
      </c>
      <c r="M11" s="128">
        <f t="shared" si="3"/>
        <v>0</v>
      </c>
      <c r="N11" s="127">
        <v>0</v>
      </c>
      <c r="O11" s="127">
        <v>0</v>
      </c>
      <c r="P11" s="128">
        <f t="shared" si="4"/>
        <v>0</v>
      </c>
      <c r="Q11" s="127">
        <v>0</v>
      </c>
      <c r="R11" s="127">
        <v>0</v>
      </c>
      <c r="S11" s="128">
        <f t="shared" si="5"/>
        <v>0</v>
      </c>
      <c r="T11" s="127">
        <v>0</v>
      </c>
      <c r="U11" s="127">
        <v>0</v>
      </c>
      <c r="V11" s="128">
        <f t="shared" si="8"/>
        <v>0</v>
      </c>
      <c r="W11" s="127">
        <v>0</v>
      </c>
      <c r="X11" s="127">
        <v>0</v>
      </c>
      <c r="Y11" s="128">
        <f t="shared" si="6"/>
        <v>0</v>
      </c>
      <c r="Z11" s="75">
        <f t="shared" si="7"/>
        <v>687</v>
      </c>
      <c r="AA11" s="75">
        <f t="shared" si="7"/>
        <v>924</v>
      </c>
      <c r="AB11" s="75">
        <f t="shared" si="7"/>
        <v>1611</v>
      </c>
    </row>
    <row r="12" spans="1:28" ht="21" customHeight="1">
      <c r="A12" s="114" t="s">
        <v>43</v>
      </c>
      <c r="B12" s="627" t="s">
        <v>37</v>
      </c>
      <c r="C12" s="627" t="s">
        <v>37</v>
      </c>
      <c r="D12" s="628">
        <f t="shared" si="0"/>
        <v>0</v>
      </c>
      <c r="E12" s="627" t="s">
        <v>37</v>
      </c>
      <c r="F12" s="627" t="s">
        <v>37</v>
      </c>
      <c r="G12" s="628">
        <f t="shared" si="1"/>
        <v>0</v>
      </c>
      <c r="H12" s="627" t="s">
        <v>37</v>
      </c>
      <c r="I12" s="627" t="s">
        <v>37</v>
      </c>
      <c r="J12" s="628">
        <f t="shared" si="2"/>
        <v>0</v>
      </c>
      <c r="K12" s="629" t="s">
        <v>37</v>
      </c>
      <c r="L12" s="629" t="s">
        <v>37</v>
      </c>
      <c r="M12" s="128">
        <f t="shared" si="3"/>
        <v>0</v>
      </c>
      <c r="N12" s="630">
        <f>SUM('ป.โท สงขลา'!K15)</f>
        <v>0</v>
      </c>
      <c r="O12" s="630">
        <f>SUM('ป.โท สงขลา'!L15)</f>
        <v>3</v>
      </c>
      <c r="P12" s="128">
        <f t="shared" si="4"/>
        <v>3</v>
      </c>
      <c r="Q12" s="630">
        <f>SUM('ป.โท สงขลา'!K46)</f>
        <v>2</v>
      </c>
      <c r="R12" s="630">
        <f>SUM('ป.โท สงขลา'!L46)</f>
        <v>2</v>
      </c>
      <c r="S12" s="128">
        <f t="shared" si="5"/>
        <v>4</v>
      </c>
      <c r="T12" s="630" t="s">
        <v>37</v>
      </c>
      <c r="U12" s="630" t="s">
        <v>37</v>
      </c>
      <c r="V12" s="128">
        <f t="shared" si="8"/>
        <v>0</v>
      </c>
      <c r="W12" s="630" t="s">
        <v>37</v>
      </c>
      <c r="X12" s="630" t="s">
        <v>37</v>
      </c>
      <c r="Y12" s="128">
        <f t="shared" si="6"/>
        <v>0</v>
      </c>
      <c r="Z12" s="75">
        <f t="shared" si="7"/>
        <v>2</v>
      </c>
      <c r="AA12" s="75">
        <f t="shared" si="7"/>
        <v>5</v>
      </c>
      <c r="AB12" s="75">
        <f t="shared" si="7"/>
        <v>7</v>
      </c>
    </row>
    <row r="13" spans="1:28" ht="21" customHeight="1">
      <c r="A13" s="114" t="s">
        <v>503</v>
      </c>
      <c r="B13" s="627">
        <f>SUM(ภาคปกติ4ปี!B86)</f>
        <v>45</v>
      </c>
      <c r="C13" s="627">
        <f>SUM(ภาคปกติ4ปี!C86)</f>
        <v>61</v>
      </c>
      <c r="D13" s="628">
        <f t="shared" si="0"/>
        <v>106</v>
      </c>
      <c r="E13" s="627" t="s">
        <v>37</v>
      </c>
      <c r="F13" s="627" t="s">
        <v>37</v>
      </c>
      <c r="G13" s="628">
        <f t="shared" si="1"/>
        <v>0</v>
      </c>
      <c r="H13" s="627">
        <f>SUM('นิติ UMภาคสมทบ'!Q20)</f>
        <v>53</v>
      </c>
      <c r="I13" s="627">
        <f>SUM('นิติ UMภาคสมทบ'!R20)</f>
        <v>7</v>
      </c>
      <c r="J13" s="628">
        <f t="shared" si="2"/>
        <v>60</v>
      </c>
      <c r="K13" s="629" t="s">
        <v>37</v>
      </c>
      <c r="L13" s="629" t="s">
        <v>37</v>
      </c>
      <c r="M13" s="128">
        <f t="shared" si="3"/>
        <v>0</v>
      </c>
      <c r="N13" s="630" t="s">
        <v>37</v>
      </c>
      <c r="O13" s="630" t="s">
        <v>37</v>
      </c>
      <c r="P13" s="128">
        <f t="shared" si="4"/>
        <v>0</v>
      </c>
      <c r="Q13" s="633" t="s">
        <v>37</v>
      </c>
      <c r="R13" s="633" t="s">
        <v>37</v>
      </c>
      <c r="S13" s="632">
        <f t="shared" si="5"/>
        <v>0</v>
      </c>
      <c r="T13" s="630" t="s">
        <v>37</v>
      </c>
      <c r="U13" s="630" t="s">
        <v>37</v>
      </c>
      <c r="V13" s="128">
        <f t="shared" si="8"/>
        <v>0</v>
      </c>
      <c r="W13" s="630" t="s">
        <v>37</v>
      </c>
      <c r="X13" s="630" t="s">
        <v>37</v>
      </c>
      <c r="Y13" s="128">
        <f t="shared" si="6"/>
        <v>0</v>
      </c>
      <c r="Z13" s="75">
        <f t="shared" si="7"/>
        <v>98</v>
      </c>
      <c r="AA13" s="75">
        <f t="shared" si="7"/>
        <v>68</v>
      </c>
      <c r="AB13" s="75">
        <f t="shared" si="7"/>
        <v>166</v>
      </c>
    </row>
    <row r="14" spans="1:28" ht="21" customHeight="1">
      <c r="A14" s="114" t="s">
        <v>199</v>
      </c>
      <c r="B14" s="627">
        <v>0</v>
      </c>
      <c r="C14" s="627">
        <v>0</v>
      </c>
      <c r="D14" s="628">
        <f t="shared" si="0"/>
        <v>0</v>
      </c>
      <c r="E14" s="627">
        <v>0</v>
      </c>
      <c r="F14" s="627">
        <v>0</v>
      </c>
      <c r="G14" s="628">
        <f t="shared" si="1"/>
        <v>0</v>
      </c>
      <c r="H14" s="627" t="s">
        <v>37</v>
      </c>
      <c r="I14" s="627" t="s">
        <v>37</v>
      </c>
      <c r="J14" s="628">
        <f t="shared" si="2"/>
        <v>0</v>
      </c>
      <c r="K14" s="629">
        <v>0</v>
      </c>
      <c r="L14" s="629">
        <v>0</v>
      </c>
      <c r="M14" s="629">
        <f t="shared" si="3"/>
        <v>0</v>
      </c>
      <c r="N14" s="630" t="s">
        <v>37</v>
      </c>
      <c r="O14" s="630" t="s">
        <v>37</v>
      </c>
      <c r="P14" s="629">
        <f t="shared" si="4"/>
        <v>0</v>
      </c>
      <c r="Q14" s="633" t="s">
        <v>37</v>
      </c>
      <c r="R14" s="633" t="s">
        <v>37</v>
      </c>
      <c r="S14" s="634">
        <f t="shared" si="5"/>
        <v>0</v>
      </c>
      <c r="T14" s="630">
        <f>SUM('ป.โท สงขลา'!K71)</f>
        <v>1</v>
      </c>
      <c r="U14" s="630">
        <f>SUM('ป.โท สงขลา'!L71)</f>
        <v>1</v>
      </c>
      <c r="V14" s="629">
        <f t="shared" si="8"/>
        <v>2</v>
      </c>
      <c r="W14" s="630">
        <v>0</v>
      </c>
      <c r="X14" s="630">
        <v>0</v>
      </c>
      <c r="Y14" s="128">
        <f t="shared" si="6"/>
        <v>0</v>
      </c>
      <c r="Z14" s="75">
        <f t="shared" si="7"/>
        <v>1</v>
      </c>
      <c r="AA14" s="75">
        <f t="shared" si="7"/>
        <v>1</v>
      </c>
      <c r="AB14" s="75">
        <f t="shared" si="7"/>
        <v>2</v>
      </c>
    </row>
    <row r="15" spans="1:28" ht="23.25" customHeight="1">
      <c r="A15" s="129" t="s">
        <v>47</v>
      </c>
      <c r="B15" s="78">
        <f aca="true" t="shared" si="9" ref="B15:AB15">SUM(B7:B14)</f>
        <v>2480</v>
      </c>
      <c r="C15" s="78">
        <f t="shared" si="9"/>
        <v>5793</v>
      </c>
      <c r="D15" s="78">
        <f t="shared" si="9"/>
        <v>8273</v>
      </c>
      <c r="E15" s="78">
        <f t="shared" si="9"/>
        <v>52</v>
      </c>
      <c r="F15" s="78">
        <f t="shared" si="9"/>
        <v>392</v>
      </c>
      <c r="G15" s="78">
        <f t="shared" si="9"/>
        <v>444</v>
      </c>
      <c r="H15" s="78">
        <f t="shared" si="9"/>
        <v>231</v>
      </c>
      <c r="I15" s="78">
        <f t="shared" si="9"/>
        <v>603</v>
      </c>
      <c r="J15" s="78">
        <f t="shared" si="9"/>
        <v>834</v>
      </c>
      <c r="K15" s="78">
        <f t="shared" si="9"/>
        <v>22</v>
      </c>
      <c r="L15" s="78">
        <f t="shared" si="9"/>
        <v>81</v>
      </c>
      <c r="M15" s="78">
        <f t="shared" si="9"/>
        <v>103</v>
      </c>
      <c r="N15" s="78">
        <f>SUM(N7:N14)</f>
        <v>38</v>
      </c>
      <c r="O15" s="78">
        <f t="shared" si="9"/>
        <v>95</v>
      </c>
      <c r="P15" s="78">
        <f t="shared" si="9"/>
        <v>133</v>
      </c>
      <c r="Q15" s="78">
        <f t="shared" si="9"/>
        <v>116</v>
      </c>
      <c r="R15" s="78">
        <f t="shared" si="9"/>
        <v>217</v>
      </c>
      <c r="S15" s="78">
        <f t="shared" si="9"/>
        <v>333</v>
      </c>
      <c r="T15" s="78">
        <f t="shared" si="9"/>
        <v>23</v>
      </c>
      <c r="U15" s="78">
        <f t="shared" si="9"/>
        <v>23</v>
      </c>
      <c r="V15" s="78">
        <f t="shared" si="9"/>
        <v>46</v>
      </c>
      <c r="W15" s="78">
        <f t="shared" si="9"/>
        <v>12</v>
      </c>
      <c r="X15" s="78">
        <f t="shared" si="9"/>
        <v>12</v>
      </c>
      <c r="Y15" s="78">
        <f t="shared" si="9"/>
        <v>24</v>
      </c>
      <c r="Z15" s="78">
        <f t="shared" si="9"/>
        <v>2974</v>
      </c>
      <c r="AA15" s="78">
        <f t="shared" si="9"/>
        <v>7216</v>
      </c>
      <c r="AB15" s="78">
        <f t="shared" si="9"/>
        <v>10190</v>
      </c>
    </row>
    <row r="16" spans="1:28" ht="23.25" customHeight="1">
      <c r="A16" s="169" t="s">
        <v>58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64"/>
      <c r="U16" s="164"/>
      <c r="V16" s="164"/>
      <c r="W16" s="127"/>
      <c r="X16" s="127"/>
      <c r="Y16" s="127"/>
      <c r="Z16" s="75"/>
      <c r="AA16" s="75"/>
      <c r="AB16" s="75"/>
    </row>
    <row r="17" spans="1:28" ht="23.25" customHeight="1">
      <c r="A17" s="170" t="s">
        <v>43</v>
      </c>
      <c r="B17" s="127">
        <f>SUM('ป.ตรีพัทลุง'!Q21)</f>
        <v>195</v>
      </c>
      <c r="C17" s="127">
        <f>SUM('ป.ตรีพัทลุง'!R21)</f>
        <v>686</v>
      </c>
      <c r="D17" s="128">
        <f aca="true" t="shared" si="10" ref="D17:D24">SUM(B17:C17)</f>
        <v>881</v>
      </c>
      <c r="E17" s="127">
        <v>0</v>
      </c>
      <c r="F17" s="127">
        <v>0</v>
      </c>
      <c r="G17" s="128">
        <f aca="true" t="shared" si="11" ref="G17:G24">SUM(E17:F17)</f>
        <v>0</v>
      </c>
      <c r="H17" s="127">
        <v>0</v>
      </c>
      <c r="I17" s="127">
        <v>0</v>
      </c>
      <c r="J17" s="128">
        <f aca="true" t="shared" si="12" ref="J17:J24">SUM(H17:I17)</f>
        <v>0</v>
      </c>
      <c r="K17" s="128">
        <v>0</v>
      </c>
      <c r="L17" s="128">
        <v>0</v>
      </c>
      <c r="M17" s="128">
        <f aca="true" t="shared" si="13" ref="M17:M24">SUM(K17:L17)</f>
        <v>0</v>
      </c>
      <c r="N17" s="127">
        <f>SUM('ป.โทพัทลุง'!K8:K14)</f>
        <v>19</v>
      </c>
      <c r="O17" s="127">
        <f>SUM('ป.โทพัทลุง'!L8:L14)</f>
        <v>30</v>
      </c>
      <c r="P17" s="128">
        <f aca="true" t="shared" si="14" ref="P17:P24">SUM(N17:O17)</f>
        <v>49</v>
      </c>
      <c r="Q17" s="127">
        <f>SUM('ป.โทพัทลุง'!K26:K29)</f>
        <v>15</v>
      </c>
      <c r="R17" s="127">
        <f>SUM('ป.โทพัทลุง'!L26:L29)</f>
        <v>16</v>
      </c>
      <c r="S17" s="128">
        <f aca="true" t="shared" si="15" ref="S17:S24">SUM(Q17:R17)</f>
        <v>31</v>
      </c>
      <c r="T17" s="127">
        <f>SUM('ป.โทพัทลุง'!K38)</f>
        <v>10</v>
      </c>
      <c r="U17" s="127">
        <f>SUM('ป.โทพัทลุง'!L38)</f>
        <v>18</v>
      </c>
      <c r="V17" s="128">
        <f t="shared" si="8"/>
        <v>28</v>
      </c>
      <c r="W17" s="127">
        <v>0</v>
      </c>
      <c r="X17" s="127">
        <v>0</v>
      </c>
      <c r="Y17" s="128">
        <f aca="true" t="shared" si="16" ref="Y17:Y24">SUM(W17:X17)</f>
        <v>0</v>
      </c>
      <c r="Z17" s="75">
        <f aca="true" t="shared" si="17" ref="Z17:AB24">SUM(B17,E17,H17,K17,N17,Q17,T17,W17)</f>
        <v>239</v>
      </c>
      <c r="AA17" s="75">
        <f t="shared" si="17"/>
        <v>750</v>
      </c>
      <c r="AB17" s="75">
        <f t="shared" si="17"/>
        <v>989</v>
      </c>
    </row>
    <row r="18" spans="1:28" ht="23.25" customHeight="1">
      <c r="A18" s="170" t="s">
        <v>48</v>
      </c>
      <c r="B18" s="127">
        <f>SUM('ป.ตรีพัทลุง'!Q33)</f>
        <v>80</v>
      </c>
      <c r="C18" s="127">
        <f>SUM('ป.ตรีพัทลุง'!R33)</f>
        <v>197</v>
      </c>
      <c r="D18" s="128">
        <f t="shared" si="10"/>
        <v>277</v>
      </c>
      <c r="E18" s="127">
        <v>0</v>
      </c>
      <c r="F18" s="127">
        <v>0</v>
      </c>
      <c r="G18" s="128">
        <f t="shared" si="11"/>
        <v>0</v>
      </c>
      <c r="H18" s="127">
        <v>0</v>
      </c>
      <c r="I18" s="127">
        <v>0</v>
      </c>
      <c r="J18" s="128">
        <f t="shared" si="12"/>
        <v>0</v>
      </c>
      <c r="K18" s="128">
        <v>0</v>
      </c>
      <c r="L18" s="128">
        <v>0</v>
      </c>
      <c r="M18" s="128">
        <f t="shared" si="13"/>
        <v>0</v>
      </c>
      <c r="N18" s="127">
        <f>SUM('ป.โทพัทลุง'!K6)</f>
        <v>3</v>
      </c>
      <c r="O18" s="127">
        <f>SUM('ป.โทพัทลุง'!L6)</f>
        <v>3</v>
      </c>
      <c r="P18" s="128">
        <f t="shared" si="14"/>
        <v>6</v>
      </c>
      <c r="Q18" s="127">
        <f>SUM('ป.โทพัทลุง'!K24)</f>
        <v>5</v>
      </c>
      <c r="R18" s="127">
        <f>SUM('ป.โทพัทลุง'!L24)</f>
        <v>4</v>
      </c>
      <c r="S18" s="128">
        <f t="shared" si="15"/>
        <v>9</v>
      </c>
      <c r="T18" s="127">
        <v>0</v>
      </c>
      <c r="U18" s="127">
        <v>0</v>
      </c>
      <c r="V18" s="128">
        <f t="shared" si="8"/>
        <v>0</v>
      </c>
      <c r="W18" s="127">
        <v>0</v>
      </c>
      <c r="X18" s="127">
        <v>0</v>
      </c>
      <c r="Y18" s="128">
        <f t="shared" si="16"/>
        <v>0</v>
      </c>
      <c r="Z18" s="75">
        <f t="shared" si="17"/>
        <v>88</v>
      </c>
      <c r="AA18" s="75">
        <f t="shared" si="17"/>
        <v>204</v>
      </c>
      <c r="AB18" s="75">
        <f t="shared" si="17"/>
        <v>292</v>
      </c>
    </row>
    <row r="19" spans="1:28" ht="23.25" customHeight="1">
      <c r="A19" s="170" t="s">
        <v>49</v>
      </c>
      <c r="B19" s="127">
        <f>SUM('ป.ตรีพัทลุง'!Q47)</f>
        <v>188</v>
      </c>
      <c r="C19" s="127">
        <f>SUM('ป.ตรีพัทลุง'!R47)</f>
        <v>687</v>
      </c>
      <c r="D19" s="128">
        <f t="shared" si="10"/>
        <v>875</v>
      </c>
      <c r="E19" s="127">
        <v>0</v>
      </c>
      <c r="F19" s="127">
        <v>0</v>
      </c>
      <c r="G19" s="128">
        <f t="shared" si="11"/>
        <v>0</v>
      </c>
      <c r="H19" s="127">
        <v>0</v>
      </c>
      <c r="I19" s="127">
        <v>0</v>
      </c>
      <c r="J19" s="128">
        <f t="shared" si="12"/>
        <v>0</v>
      </c>
      <c r="K19" s="128">
        <v>0</v>
      </c>
      <c r="L19" s="128">
        <v>0</v>
      </c>
      <c r="M19" s="128">
        <f t="shared" si="13"/>
        <v>0</v>
      </c>
      <c r="N19" s="127">
        <f>SUM('ป.โทพัทลุง'!K7)</f>
        <v>0</v>
      </c>
      <c r="O19" s="127">
        <f>SUM('ป.โทพัทลุง'!L7)</f>
        <v>0</v>
      </c>
      <c r="P19" s="128">
        <f t="shared" si="14"/>
        <v>0</v>
      </c>
      <c r="Q19" s="127">
        <f>SUM('ป.โทพัทลุง'!K25,'ป.โทพัทลุง'!K30)</f>
        <v>7</v>
      </c>
      <c r="R19" s="127">
        <f>SUM('ป.โทพัทลุง'!L25,'ป.โทพัทลุง'!L30)</f>
        <v>17</v>
      </c>
      <c r="S19" s="128">
        <f t="shared" si="15"/>
        <v>24</v>
      </c>
      <c r="T19" s="127">
        <v>0</v>
      </c>
      <c r="U19" s="127">
        <v>0</v>
      </c>
      <c r="V19" s="128">
        <f t="shared" si="8"/>
        <v>0</v>
      </c>
      <c r="W19" s="127">
        <v>0</v>
      </c>
      <c r="X19" s="127">
        <v>0</v>
      </c>
      <c r="Y19" s="128">
        <f t="shared" si="16"/>
        <v>0</v>
      </c>
      <c r="Z19" s="75">
        <f t="shared" si="17"/>
        <v>195</v>
      </c>
      <c r="AA19" s="75">
        <f t="shared" si="17"/>
        <v>704</v>
      </c>
      <c r="AB19" s="75">
        <f t="shared" si="17"/>
        <v>899</v>
      </c>
    </row>
    <row r="20" spans="1:28" ht="23.25" customHeight="1">
      <c r="A20" s="170" t="s">
        <v>11</v>
      </c>
      <c r="B20" s="127">
        <f>SUM('ป.ตรีพัทลุง'!Q58)</f>
        <v>140</v>
      </c>
      <c r="C20" s="127">
        <f>SUM('ป.ตรีพัทลุง'!R58)</f>
        <v>168</v>
      </c>
      <c r="D20" s="128">
        <f t="shared" si="10"/>
        <v>308</v>
      </c>
      <c r="E20" s="127">
        <v>0</v>
      </c>
      <c r="F20" s="127">
        <v>0</v>
      </c>
      <c r="G20" s="128">
        <f t="shared" si="11"/>
        <v>0</v>
      </c>
      <c r="H20" s="127">
        <v>0</v>
      </c>
      <c r="I20" s="127">
        <v>0</v>
      </c>
      <c r="J20" s="128">
        <f t="shared" si="12"/>
        <v>0</v>
      </c>
      <c r="K20" s="128"/>
      <c r="L20" s="128"/>
      <c r="M20" s="128">
        <f t="shared" si="13"/>
        <v>0</v>
      </c>
      <c r="N20" s="127">
        <v>0</v>
      </c>
      <c r="O20" s="127">
        <v>0</v>
      </c>
      <c r="P20" s="128">
        <f t="shared" si="14"/>
        <v>0</v>
      </c>
      <c r="Q20" s="127">
        <v>0</v>
      </c>
      <c r="R20" s="127">
        <v>0</v>
      </c>
      <c r="S20" s="128">
        <f t="shared" si="15"/>
        <v>0</v>
      </c>
      <c r="T20" s="127">
        <v>0</v>
      </c>
      <c r="U20" s="127">
        <v>0</v>
      </c>
      <c r="V20" s="128">
        <f t="shared" si="8"/>
        <v>0</v>
      </c>
      <c r="W20" s="127"/>
      <c r="X20" s="127"/>
      <c r="Y20" s="128">
        <f t="shared" si="16"/>
        <v>0</v>
      </c>
      <c r="Z20" s="75">
        <f aca="true" t="shared" si="18" ref="Z20:AB23">SUM(B20,E20,H20,K20,N20,Q20,T20,W20)</f>
        <v>140</v>
      </c>
      <c r="AA20" s="75">
        <f t="shared" si="18"/>
        <v>168</v>
      </c>
      <c r="AB20" s="75">
        <f t="shared" si="18"/>
        <v>308</v>
      </c>
    </row>
    <row r="21" spans="1:28" ht="23.25" customHeight="1">
      <c r="A21" s="170" t="s">
        <v>324</v>
      </c>
      <c r="B21" s="127">
        <f>SUM('ป.ตรีพัทลุง'!Q69)</f>
        <v>31</v>
      </c>
      <c r="C21" s="127">
        <f>SUM('ป.ตรีพัทลุง'!R69)</f>
        <v>34</v>
      </c>
      <c r="D21" s="128">
        <f t="shared" si="10"/>
        <v>65</v>
      </c>
      <c r="E21" s="127">
        <v>0</v>
      </c>
      <c r="F21" s="127">
        <v>0</v>
      </c>
      <c r="G21" s="128">
        <f t="shared" si="11"/>
        <v>0</v>
      </c>
      <c r="H21" s="127">
        <v>0</v>
      </c>
      <c r="I21" s="127">
        <v>0</v>
      </c>
      <c r="J21" s="128">
        <f t="shared" si="12"/>
        <v>0</v>
      </c>
      <c r="K21" s="128">
        <v>0</v>
      </c>
      <c r="L21" s="128">
        <v>0</v>
      </c>
      <c r="M21" s="128">
        <f t="shared" si="13"/>
        <v>0</v>
      </c>
      <c r="N21" s="127">
        <f>SUM('ป.โทพัทลุง'!K15)</f>
        <v>3</v>
      </c>
      <c r="O21" s="127">
        <f>SUM('ป.โทพัทลุง'!L15)</f>
        <v>2</v>
      </c>
      <c r="P21" s="128">
        <f t="shared" si="14"/>
        <v>5</v>
      </c>
      <c r="Q21" s="127">
        <v>0</v>
      </c>
      <c r="R21" s="127">
        <v>0</v>
      </c>
      <c r="S21" s="128">
        <f t="shared" si="15"/>
        <v>0</v>
      </c>
      <c r="T21" s="127">
        <f>SUM('ป.โทพัทลุง'!K39)</f>
        <v>5</v>
      </c>
      <c r="U21" s="127">
        <f>SUM('ป.โทพัทลุง'!L39)</f>
        <v>0</v>
      </c>
      <c r="V21" s="128">
        <f>SUM(T21:U21)</f>
        <v>5</v>
      </c>
      <c r="W21" s="127">
        <v>0</v>
      </c>
      <c r="X21" s="127">
        <v>0</v>
      </c>
      <c r="Y21" s="128">
        <f t="shared" si="16"/>
        <v>0</v>
      </c>
      <c r="Z21" s="75">
        <f t="shared" si="18"/>
        <v>39</v>
      </c>
      <c r="AA21" s="75">
        <f t="shared" si="18"/>
        <v>36</v>
      </c>
      <c r="AB21" s="75">
        <f t="shared" si="18"/>
        <v>75</v>
      </c>
    </row>
    <row r="22" spans="1:28" ht="23.25" customHeight="1">
      <c r="A22" s="170" t="s">
        <v>504</v>
      </c>
      <c r="B22" s="127">
        <f>SUM('ป.ตรีพัทลุง'!Q79)</f>
        <v>2</v>
      </c>
      <c r="C22" s="127">
        <f>SUM('ป.ตรีพัทลุง'!R79)</f>
        <v>60</v>
      </c>
      <c r="D22" s="128">
        <f t="shared" si="10"/>
        <v>62</v>
      </c>
      <c r="E22" s="127">
        <v>0</v>
      </c>
      <c r="F22" s="127">
        <v>0</v>
      </c>
      <c r="G22" s="128">
        <f t="shared" si="11"/>
        <v>0</v>
      </c>
      <c r="H22" s="127">
        <v>0</v>
      </c>
      <c r="I22" s="127">
        <v>0</v>
      </c>
      <c r="J22" s="128">
        <f t="shared" si="12"/>
        <v>0</v>
      </c>
      <c r="K22" s="128">
        <v>0</v>
      </c>
      <c r="L22" s="128">
        <v>0</v>
      </c>
      <c r="M22" s="128">
        <f t="shared" si="13"/>
        <v>0</v>
      </c>
      <c r="N22" s="127">
        <v>0</v>
      </c>
      <c r="O22" s="127">
        <v>0</v>
      </c>
      <c r="P22" s="128">
        <f t="shared" si="14"/>
        <v>0</v>
      </c>
      <c r="Q22" s="127">
        <v>0</v>
      </c>
      <c r="R22" s="127">
        <v>0</v>
      </c>
      <c r="S22" s="128">
        <f t="shared" si="15"/>
        <v>0</v>
      </c>
      <c r="T22" s="127">
        <v>0</v>
      </c>
      <c r="U22" s="127">
        <v>0</v>
      </c>
      <c r="V22" s="128">
        <f>SUM(T22:U22)</f>
        <v>0</v>
      </c>
      <c r="W22" s="127">
        <v>0</v>
      </c>
      <c r="X22" s="127">
        <v>0</v>
      </c>
      <c r="Y22" s="128">
        <f t="shared" si="16"/>
        <v>0</v>
      </c>
      <c r="Z22" s="75">
        <f t="shared" si="18"/>
        <v>2</v>
      </c>
      <c r="AA22" s="75">
        <f t="shared" si="18"/>
        <v>60</v>
      </c>
      <c r="AB22" s="75">
        <f t="shared" si="18"/>
        <v>62</v>
      </c>
    </row>
    <row r="23" spans="1:28" ht="23.25" customHeight="1">
      <c r="A23" s="170" t="s">
        <v>505</v>
      </c>
      <c r="B23" s="127">
        <f>SUM('ป.ตรีพัทลุง'!Q89)</f>
        <v>9</v>
      </c>
      <c r="C23" s="127">
        <f>SUM('ป.ตรีพัทลุง'!R89)</f>
        <v>97</v>
      </c>
      <c r="D23" s="128">
        <f t="shared" si="10"/>
        <v>106</v>
      </c>
      <c r="E23" s="127">
        <v>0</v>
      </c>
      <c r="F23" s="127">
        <v>0</v>
      </c>
      <c r="G23" s="128">
        <f t="shared" si="11"/>
        <v>0</v>
      </c>
      <c r="H23" s="127">
        <v>0</v>
      </c>
      <c r="I23" s="127">
        <v>0</v>
      </c>
      <c r="J23" s="128">
        <f t="shared" si="12"/>
        <v>0</v>
      </c>
      <c r="K23" s="128">
        <v>0</v>
      </c>
      <c r="L23" s="128">
        <v>0</v>
      </c>
      <c r="M23" s="128">
        <f t="shared" si="13"/>
        <v>0</v>
      </c>
      <c r="N23" s="127">
        <v>0</v>
      </c>
      <c r="O23" s="127">
        <v>0</v>
      </c>
      <c r="P23" s="128">
        <f t="shared" si="14"/>
        <v>0</v>
      </c>
      <c r="Q23" s="127">
        <v>0</v>
      </c>
      <c r="R23" s="127">
        <v>0</v>
      </c>
      <c r="S23" s="128">
        <f t="shared" si="15"/>
        <v>0</v>
      </c>
      <c r="T23" s="127">
        <v>0</v>
      </c>
      <c r="U23" s="127">
        <v>0</v>
      </c>
      <c r="V23" s="128">
        <f>SUM(T23:U23)</f>
        <v>0</v>
      </c>
      <c r="W23" s="127">
        <v>0</v>
      </c>
      <c r="X23" s="127">
        <v>0</v>
      </c>
      <c r="Y23" s="128">
        <f t="shared" si="16"/>
        <v>0</v>
      </c>
      <c r="Z23" s="75">
        <f t="shared" si="18"/>
        <v>9</v>
      </c>
      <c r="AA23" s="75">
        <f t="shared" si="18"/>
        <v>97</v>
      </c>
      <c r="AB23" s="75">
        <f t="shared" si="18"/>
        <v>106</v>
      </c>
    </row>
    <row r="24" spans="1:28" ht="23.25" customHeight="1">
      <c r="A24" s="170" t="s">
        <v>503</v>
      </c>
      <c r="B24" s="127">
        <v>0</v>
      </c>
      <c r="C24" s="127" t="s">
        <v>37</v>
      </c>
      <c r="D24" s="128">
        <f t="shared" si="10"/>
        <v>0</v>
      </c>
      <c r="E24" s="127">
        <v>0</v>
      </c>
      <c r="F24" s="127">
        <v>0</v>
      </c>
      <c r="G24" s="128">
        <f t="shared" si="11"/>
        <v>0</v>
      </c>
      <c r="H24" s="127">
        <f>SUM('ป.ตรีพัทลุง'!Q100)</f>
        <v>13</v>
      </c>
      <c r="I24" s="127">
        <f>SUM('ป.ตรีพัทลุง'!R100)</f>
        <v>6</v>
      </c>
      <c r="J24" s="128">
        <f t="shared" si="12"/>
        <v>19</v>
      </c>
      <c r="K24" s="128">
        <v>0</v>
      </c>
      <c r="L24" s="128">
        <v>0</v>
      </c>
      <c r="M24" s="128">
        <f t="shared" si="13"/>
        <v>0</v>
      </c>
      <c r="N24" s="127">
        <v>0</v>
      </c>
      <c r="O24" s="127">
        <v>0</v>
      </c>
      <c r="P24" s="128">
        <f t="shared" si="14"/>
        <v>0</v>
      </c>
      <c r="Q24" s="127">
        <v>0</v>
      </c>
      <c r="R24" s="127">
        <v>0</v>
      </c>
      <c r="S24" s="128">
        <f t="shared" si="15"/>
        <v>0</v>
      </c>
      <c r="T24" s="127">
        <f>SUM('ป.โทพัทลุง'!K37)</f>
        <v>0</v>
      </c>
      <c r="U24" s="127">
        <f>SUM('ป.โทพัทลุง'!L37)</f>
        <v>0</v>
      </c>
      <c r="V24" s="128">
        <f t="shared" si="8"/>
        <v>0</v>
      </c>
      <c r="W24" s="127">
        <v>0</v>
      </c>
      <c r="X24" s="127">
        <v>0</v>
      </c>
      <c r="Y24" s="128">
        <f t="shared" si="16"/>
        <v>0</v>
      </c>
      <c r="Z24" s="75">
        <f t="shared" si="17"/>
        <v>13</v>
      </c>
      <c r="AA24" s="75">
        <f t="shared" si="17"/>
        <v>6</v>
      </c>
      <c r="AB24" s="75">
        <f t="shared" si="17"/>
        <v>19</v>
      </c>
    </row>
    <row r="25" spans="1:62" s="57" customFormat="1" ht="23.25" customHeight="1" thickBot="1">
      <c r="A25" s="129" t="s">
        <v>50</v>
      </c>
      <c r="B25" s="78">
        <f>SUM(B17:B24)</f>
        <v>645</v>
      </c>
      <c r="C25" s="78">
        <f aca="true" t="shared" si="19" ref="C25:AB25">SUM(C17:C24)</f>
        <v>1929</v>
      </c>
      <c r="D25" s="78">
        <f t="shared" si="19"/>
        <v>2574</v>
      </c>
      <c r="E25" s="78">
        <f t="shared" si="19"/>
        <v>0</v>
      </c>
      <c r="F25" s="78">
        <f t="shared" si="19"/>
        <v>0</v>
      </c>
      <c r="G25" s="78">
        <f t="shared" si="19"/>
        <v>0</v>
      </c>
      <c r="H25" s="78">
        <f t="shared" si="19"/>
        <v>13</v>
      </c>
      <c r="I25" s="78">
        <f t="shared" si="19"/>
        <v>6</v>
      </c>
      <c r="J25" s="78">
        <f t="shared" si="19"/>
        <v>19</v>
      </c>
      <c r="K25" s="78">
        <f t="shared" si="19"/>
        <v>0</v>
      </c>
      <c r="L25" s="78">
        <f t="shared" si="19"/>
        <v>0</v>
      </c>
      <c r="M25" s="78">
        <f t="shared" si="19"/>
        <v>0</v>
      </c>
      <c r="N25" s="78">
        <f t="shared" si="19"/>
        <v>25</v>
      </c>
      <c r="O25" s="78">
        <f t="shared" si="19"/>
        <v>35</v>
      </c>
      <c r="P25" s="78">
        <f t="shared" si="19"/>
        <v>60</v>
      </c>
      <c r="Q25" s="78">
        <f t="shared" si="19"/>
        <v>27</v>
      </c>
      <c r="R25" s="78">
        <f t="shared" si="19"/>
        <v>37</v>
      </c>
      <c r="S25" s="78">
        <f t="shared" si="19"/>
        <v>64</v>
      </c>
      <c r="T25" s="78">
        <f t="shared" si="19"/>
        <v>15</v>
      </c>
      <c r="U25" s="78">
        <f t="shared" si="19"/>
        <v>18</v>
      </c>
      <c r="V25" s="78">
        <f t="shared" si="19"/>
        <v>33</v>
      </c>
      <c r="W25" s="78">
        <f t="shared" si="19"/>
        <v>0</v>
      </c>
      <c r="X25" s="78">
        <f t="shared" si="19"/>
        <v>0</v>
      </c>
      <c r="Y25" s="78">
        <f t="shared" si="19"/>
        <v>0</v>
      </c>
      <c r="Z25" s="78">
        <f t="shared" si="19"/>
        <v>725</v>
      </c>
      <c r="AA25" s="78">
        <f t="shared" si="19"/>
        <v>2025</v>
      </c>
      <c r="AB25" s="78">
        <f t="shared" si="19"/>
        <v>2750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</row>
    <row r="26" spans="1:62" s="57" customFormat="1" ht="23.25" customHeight="1" thickBot="1" thickTop="1">
      <c r="A26" s="636" t="s">
        <v>51</v>
      </c>
      <c r="B26" s="79">
        <f aca="true" t="shared" si="20" ref="B26:AB26">SUM(B15,B25)</f>
        <v>3125</v>
      </c>
      <c r="C26" s="79">
        <f t="shared" si="20"/>
        <v>7722</v>
      </c>
      <c r="D26" s="79">
        <f t="shared" si="20"/>
        <v>10847</v>
      </c>
      <c r="E26" s="79">
        <f t="shared" si="20"/>
        <v>52</v>
      </c>
      <c r="F26" s="79">
        <f t="shared" si="20"/>
        <v>392</v>
      </c>
      <c r="G26" s="79">
        <f t="shared" si="20"/>
        <v>444</v>
      </c>
      <c r="H26" s="79">
        <f t="shared" si="20"/>
        <v>244</v>
      </c>
      <c r="I26" s="79">
        <f t="shared" si="20"/>
        <v>609</v>
      </c>
      <c r="J26" s="79">
        <f t="shared" si="20"/>
        <v>853</v>
      </c>
      <c r="K26" s="79">
        <f t="shared" si="20"/>
        <v>22</v>
      </c>
      <c r="L26" s="79">
        <f t="shared" si="20"/>
        <v>81</v>
      </c>
      <c r="M26" s="79">
        <f t="shared" si="20"/>
        <v>103</v>
      </c>
      <c r="N26" s="79">
        <f t="shared" si="20"/>
        <v>63</v>
      </c>
      <c r="O26" s="79">
        <f t="shared" si="20"/>
        <v>130</v>
      </c>
      <c r="P26" s="79">
        <f t="shared" si="20"/>
        <v>193</v>
      </c>
      <c r="Q26" s="79">
        <f t="shared" si="20"/>
        <v>143</v>
      </c>
      <c r="R26" s="79">
        <f t="shared" si="20"/>
        <v>254</v>
      </c>
      <c r="S26" s="79">
        <f t="shared" si="20"/>
        <v>397</v>
      </c>
      <c r="T26" s="79">
        <f t="shared" si="20"/>
        <v>38</v>
      </c>
      <c r="U26" s="79">
        <f t="shared" si="20"/>
        <v>41</v>
      </c>
      <c r="V26" s="79">
        <f t="shared" si="20"/>
        <v>79</v>
      </c>
      <c r="W26" s="79">
        <f t="shared" si="20"/>
        <v>12</v>
      </c>
      <c r="X26" s="79">
        <f t="shared" si="20"/>
        <v>12</v>
      </c>
      <c r="Y26" s="79">
        <f t="shared" si="20"/>
        <v>24</v>
      </c>
      <c r="Z26" s="79">
        <f t="shared" si="20"/>
        <v>3699</v>
      </c>
      <c r="AA26" s="79">
        <f t="shared" si="20"/>
        <v>9241</v>
      </c>
      <c r="AB26" s="441">
        <f t="shared" si="20"/>
        <v>12940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</row>
    <row r="27" spans="2:28" ht="19.5" thickTop="1">
      <c r="B27" s="81"/>
      <c r="C27" s="81"/>
      <c r="D27" s="81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66"/>
      <c r="S27" s="166"/>
      <c r="T27" s="166"/>
      <c r="U27" s="166"/>
      <c r="V27" s="166"/>
      <c r="W27" s="81"/>
      <c r="X27" s="81"/>
      <c r="Y27" s="81"/>
      <c r="Z27" s="81"/>
      <c r="AA27" s="81"/>
      <c r="AB27" s="81"/>
    </row>
    <row r="28" spans="2:28" ht="18.75">
      <c r="B28" s="81"/>
      <c r="C28" s="81"/>
      <c r="D28" s="81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  <c r="R28" s="166"/>
      <c r="S28" s="166"/>
      <c r="T28" s="166"/>
      <c r="U28" s="166"/>
      <c r="V28" s="166"/>
      <c r="W28" s="81"/>
      <c r="X28" s="81"/>
      <c r="Y28" s="81"/>
      <c r="Z28" s="81"/>
      <c r="AA28" s="81"/>
      <c r="AB28" s="81"/>
    </row>
    <row r="29" spans="2:28" ht="18.75">
      <c r="B29" s="81"/>
      <c r="C29" s="81"/>
      <c r="D29" s="81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166"/>
      <c r="S29" s="166"/>
      <c r="T29" s="166"/>
      <c r="U29" s="166"/>
      <c r="V29" s="166"/>
      <c r="W29" s="81"/>
      <c r="X29" s="81"/>
      <c r="Y29" s="81"/>
      <c r="Z29" s="81"/>
      <c r="AA29" s="81"/>
      <c r="AB29" s="81"/>
    </row>
    <row r="30" spans="2:28" ht="18.75">
      <c r="B30" s="81"/>
      <c r="C30" s="81"/>
      <c r="D30" s="8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166"/>
      <c r="S30" s="166"/>
      <c r="T30" s="166"/>
      <c r="U30" s="166"/>
      <c r="V30" s="166"/>
      <c r="W30" s="81"/>
      <c r="X30" s="81"/>
      <c r="Y30" s="81"/>
      <c r="Z30" s="81"/>
      <c r="AA30" s="81"/>
      <c r="AB30" s="81"/>
    </row>
    <row r="31" spans="2:28" ht="18.75">
      <c r="B31" s="81"/>
      <c r="C31" s="81"/>
      <c r="D31" s="81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166"/>
      <c r="S31" s="166"/>
      <c r="T31" s="166"/>
      <c r="U31" s="166"/>
      <c r="V31" s="166"/>
      <c r="W31" s="81"/>
      <c r="X31" s="81"/>
      <c r="Y31" s="81"/>
      <c r="Z31" s="81"/>
      <c r="AA31" s="81"/>
      <c r="AB31" s="81"/>
    </row>
    <row r="32" spans="2:28" ht="18.75">
      <c r="B32" s="81"/>
      <c r="C32" s="81"/>
      <c r="D32" s="81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166"/>
      <c r="S32" s="166"/>
      <c r="T32" s="166"/>
      <c r="U32" s="166"/>
      <c r="V32" s="166"/>
      <c r="W32" s="81"/>
      <c r="X32" s="81"/>
      <c r="Y32" s="81"/>
      <c r="Z32" s="81"/>
      <c r="AA32" s="81"/>
      <c r="AB32" s="81"/>
    </row>
    <row r="33" spans="2:28" ht="18.75">
      <c r="B33" s="81"/>
      <c r="C33" s="81"/>
      <c r="D33" s="81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6"/>
      <c r="S33" s="166"/>
      <c r="T33" s="166"/>
      <c r="U33" s="166"/>
      <c r="V33" s="166"/>
      <c r="W33" s="81"/>
      <c r="X33" s="81"/>
      <c r="Y33" s="81"/>
      <c r="Z33" s="81"/>
      <c r="AA33" s="81"/>
      <c r="AB33" s="81"/>
    </row>
    <row r="34" spans="2:28" ht="18.75">
      <c r="B34" s="81"/>
      <c r="C34" s="81"/>
      <c r="D34" s="81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66"/>
      <c r="S34" s="166"/>
      <c r="T34" s="166"/>
      <c r="U34" s="166"/>
      <c r="V34" s="166"/>
      <c r="W34" s="81"/>
      <c r="X34" s="81"/>
      <c r="Y34" s="81"/>
      <c r="Z34" s="81"/>
      <c r="AA34" s="81"/>
      <c r="AB34" s="81"/>
    </row>
    <row r="35" spans="2:28" ht="18.75">
      <c r="B35" s="81"/>
      <c r="C35" s="81"/>
      <c r="D35" s="81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66"/>
      <c r="S35" s="166"/>
      <c r="T35" s="166"/>
      <c r="U35" s="166"/>
      <c r="V35" s="166"/>
      <c r="W35" s="81"/>
      <c r="X35" s="81"/>
      <c r="Y35" s="81"/>
      <c r="Z35" s="81"/>
      <c r="AA35" s="81"/>
      <c r="AB35" s="81"/>
    </row>
    <row r="36" spans="2:28" ht="18.75">
      <c r="B36" s="81"/>
      <c r="C36" s="81"/>
      <c r="D36" s="81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6"/>
      <c r="R36" s="166"/>
      <c r="S36" s="166"/>
      <c r="T36" s="166"/>
      <c r="U36" s="166"/>
      <c r="V36" s="166"/>
      <c r="W36" s="81"/>
      <c r="X36" s="81"/>
      <c r="Y36" s="81"/>
      <c r="Z36" s="81"/>
      <c r="AA36" s="81"/>
      <c r="AB36" s="81"/>
    </row>
    <row r="37" spans="2:28" ht="18.75">
      <c r="B37" s="81"/>
      <c r="C37" s="81"/>
      <c r="D37" s="81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  <c r="R37" s="166"/>
      <c r="S37" s="166"/>
      <c r="T37" s="166"/>
      <c r="U37" s="166"/>
      <c r="V37" s="166"/>
      <c r="W37" s="81"/>
      <c r="X37" s="81"/>
      <c r="Y37" s="81"/>
      <c r="Z37" s="81"/>
      <c r="AA37" s="81"/>
      <c r="AB37" s="81"/>
    </row>
    <row r="38" spans="2:28" ht="18.75">
      <c r="B38" s="81"/>
      <c r="C38" s="81"/>
      <c r="D38" s="81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  <c r="R38" s="166"/>
      <c r="S38" s="166"/>
      <c r="T38" s="166"/>
      <c r="U38" s="166"/>
      <c r="V38" s="166"/>
      <c r="W38" s="81"/>
      <c r="X38" s="81"/>
      <c r="Y38" s="81"/>
      <c r="Z38" s="81"/>
      <c r="AA38" s="81"/>
      <c r="AB38" s="81"/>
    </row>
    <row r="39" spans="2:28" ht="18.75">
      <c r="B39" s="81"/>
      <c r="C39" s="81"/>
      <c r="D39" s="81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166"/>
      <c r="S39" s="166"/>
      <c r="T39" s="166"/>
      <c r="U39" s="166"/>
      <c r="V39" s="166"/>
      <c r="W39" s="81"/>
      <c r="X39" s="81"/>
      <c r="Y39" s="81"/>
      <c r="Z39" s="81"/>
      <c r="AA39" s="81"/>
      <c r="AB39" s="81"/>
    </row>
    <row r="40" spans="2:28" ht="18.75">
      <c r="B40" s="81"/>
      <c r="C40" s="81"/>
      <c r="D40" s="8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6"/>
      <c r="R40" s="166"/>
      <c r="S40" s="166"/>
      <c r="T40" s="166"/>
      <c r="U40" s="166"/>
      <c r="V40" s="166"/>
      <c r="W40" s="81"/>
      <c r="X40" s="81"/>
      <c r="Y40" s="81"/>
      <c r="Z40" s="81"/>
      <c r="AA40" s="81"/>
      <c r="AB40" s="81"/>
    </row>
    <row r="41" spans="2:28" ht="18.75">
      <c r="B41" s="81"/>
      <c r="C41" s="81"/>
      <c r="D41" s="8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166"/>
      <c r="S41" s="166"/>
      <c r="T41" s="166"/>
      <c r="U41" s="166"/>
      <c r="V41" s="166"/>
      <c r="W41" s="81"/>
      <c r="X41" s="81"/>
      <c r="Y41" s="81"/>
      <c r="Z41" s="81"/>
      <c r="AA41" s="81"/>
      <c r="AB41" s="81"/>
    </row>
    <row r="42" spans="2:28" ht="18.75">
      <c r="B42" s="81"/>
      <c r="C42" s="81"/>
      <c r="D42" s="81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6"/>
      <c r="R42" s="166"/>
      <c r="S42" s="166"/>
      <c r="T42" s="166"/>
      <c r="U42" s="166"/>
      <c r="V42" s="166"/>
      <c r="W42" s="81"/>
      <c r="X42" s="81"/>
      <c r="Y42" s="81"/>
      <c r="Z42" s="81"/>
      <c r="AA42" s="81"/>
      <c r="AB42" s="81"/>
    </row>
    <row r="43" spans="2:28" ht="18.75">
      <c r="B43" s="81"/>
      <c r="C43" s="81"/>
      <c r="D43" s="81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6"/>
      <c r="R43" s="166"/>
      <c r="S43" s="166"/>
      <c r="T43" s="166"/>
      <c r="U43" s="166"/>
      <c r="V43" s="166"/>
      <c r="W43" s="81"/>
      <c r="X43" s="81"/>
      <c r="Y43" s="81"/>
      <c r="Z43" s="81"/>
      <c r="AA43" s="81"/>
      <c r="AB43" s="81"/>
    </row>
    <row r="44" spans="2:28" ht="18.75">
      <c r="B44" s="81"/>
      <c r="C44" s="81"/>
      <c r="D44" s="81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  <c r="R44" s="166"/>
      <c r="S44" s="166"/>
      <c r="T44" s="166"/>
      <c r="U44" s="166"/>
      <c r="V44" s="166"/>
      <c r="W44" s="81"/>
      <c r="X44" s="81"/>
      <c r="Y44" s="81"/>
      <c r="Z44" s="81"/>
      <c r="AA44" s="81"/>
      <c r="AB44" s="81"/>
    </row>
    <row r="45" spans="2:28" ht="18.75">
      <c r="B45" s="81"/>
      <c r="C45" s="81"/>
      <c r="D45" s="81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66"/>
      <c r="T45" s="166"/>
      <c r="U45" s="166"/>
      <c r="V45" s="166"/>
      <c r="W45" s="81"/>
      <c r="X45" s="81"/>
      <c r="Y45" s="81"/>
      <c r="Z45" s="81"/>
      <c r="AA45" s="81"/>
      <c r="AB45" s="81"/>
    </row>
    <row r="46" spans="2:28" ht="18.75">
      <c r="B46" s="81"/>
      <c r="C46" s="81"/>
      <c r="D46" s="81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6"/>
      <c r="R46" s="166"/>
      <c r="S46" s="166"/>
      <c r="T46" s="166"/>
      <c r="U46" s="166"/>
      <c r="V46" s="166"/>
      <c r="W46" s="81"/>
      <c r="X46" s="81"/>
      <c r="Y46" s="81"/>
      <c r="Z46" s="81"/>
      <c r="AA46" s="81"/>
      <c r="AB46" s="81"/>
    </row>
    <row r="47" spans="2:28" ht="18.75">
      <c r="B47" s="81"/>
      <c r="C47" s="81"/>
      <c r="D47" s="81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  <c r="R47" s="166"/>
      <c r="S47" s="166"/>
      <c r="T47" s="166"/>
      <c r="U47" s="166"/>
      <c r="V47" s="166"/>
      <c r="W47" s="81"/>
      <c r="X47" s="81"/>
      <c r="Y47" s="81"/>
      <c r="Z47" s="81"/>
      <c r="AA47" s="81"/>
      <c r="AB47" s="81"/>
    </row>
    <row r="48" spans="2:28" ht="18.75">
      <c r="B48" s="81"/>
      <c r="C48" s="81"/>
      <c r="D48" s="81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  <c r="R48" s="166"/>
      <c r="S48" s="166"/>
      <c r="T48" s="166"/>
      <c r="U48" s="166"/>
      <c r="V48" s="166"/>
      <c r="W48" s="81"/>
      <c r="X48" s="81"/>
      <c r="Y48" s="81"/>
      <c r="Z48" s="81"/>
      <c r="AA48" s="81"/>
      <c r="AB48" s="81"/>
    </row>
    <row r="49" spans="2:28" ht="18.75">
      <c r="B49" s="81"/>
      <c r="C49" s="81"/>
      <c r="D49" s="81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6"/>
      <c r="R49" s="166"/>
      <c r="S49" s="166"/>
      <c r="T49" s="166"/>
      <c r="U49" s="166"/>
      <c r="V49" s="166"/>
      <c r="W49" s="81"/>
      <c r="X49" s="81"/>
      <c r="Y49" s="81"/>
      <c r="Z49" s="81"/>
      <c r="AA49" s="81"/>
      <c r="AB49" s="81"/>
    </row>
    <row r="50" spans="2:28" ht="18.75">
      <c r="B50" s="81"/>
      <c r="C50" s="81"/>
      <c r="D50" s="81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6"/>
      <c r="R50" s="166"/>
      <c r="S50" s="166"/>
      <c r="T50" s="166"/>
      <c r="U50" s="166"/>
      <c r="V50" s="166"/>
      <c r="W50" s="81"/>
      <c r="X50" s="81"/>
      <c r="Y50" s="81"/>
      <c r="Z50" s="81"/>
      <c r="AA50" s="81"/>
      <c r="AB50" s="81"/>
    </row>
    <row r="51" spans="2:28" ht="18.75">
      <c r="B51" s="81"/>
      <c r="C51" s="81"/>
      <c r="D51" s="81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6"/>
      <c r="R51" s="166"/>
      <c r="S51" s="166"/>
      <c r="T51" s="166"/>
      <c r="U51" s="166"/>
      <c r="V51" s="166"/>
      <c r="W51" s="81"/>
      <c r="X51" s="81"/>
      <c r="Y51" s="81"/>
      <c r="Z51" s="81"/>
      <c r="AA51" s="81"/>
      <c r="AB51" s="81"/>
    </row>
    <row r="52" spans="2:28" ht="18.75">
      <c r="B52" s="81"/>
      <c r="C52" s="81"/>
      <c r="D52" s="81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6"/>
      <c r="R52" s="166"/>
      <c r="S52" s="166"/>
      <c r="T52" s="166"/>
      <c r="U52" s="166"/>
      <c r="V52" s="166"/>
      <c r="W52" s="81"/>
      <c r="X52" s="81"/>
      <c r="Y52" s="81"/>
      <c r="Z52" s="81"/>
      <c r="AA52" s="81"/>
      <c r="AB52" s="81"/>
    </row>
    <row r="53" spans="2:28" ht="18.75">
      <c r="B53" s="81"/>
      <c r="C53" s="81"/>
      <c r="D53" s="81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  <c r="R53" s="166"/>
      <c r="S53" s="166"/>
      <c r="T53" s="166"/>
      <c r="U53" s="166"/>
      <c r="V53" s="166"/>
      <c r="W53" s="81"/>
      <c r="X53" s="81"/>
      <c r="Y53" s="81"/>
      <c r="Z53" s="81"/>
      <c r="AA53" s="81"/>
      <c r="AB53" s="81"/>
    </row>
    <row r="54" spans="2:28" ht="18.75">
      <c r="B54" s="81"/>
      <c r="C54" s="81"/>
      <c r="D54" s="81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6"/>
      <c r="R54" s="166"/>
      <c r="S54" s="166"/>
      <c r="T54" s="166"/>
      <c r="U54" s="166"/>
      <c r="V54" s="166"/>
      <c r="W54" s="81"/>
      <c r="X54" s="81"/>
      <c r="Y54" s="81"/>
      <c r="Z54" s="81"/>
      <c r="AA54" s="81"/>
      <c r="AB54" s="81"/>
    </row>
    <row r="55" spans="2:28" ht="18.75">
      <c r="B55" s="81"/>
      <c r="C55" s="81"/>
      <c r="D55" s="81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6"/>
      <c r="R55" s="166"/>
      <c r="S55" s="166"/>
      <c r="T55" s="166"/>
      <c r="U55" s="166"/>
      <c r="V55" s="166"/>
      <c r="W55" s="81"/>
      <c r="X55" s="81"/>
      <c r="Y55" s="81"/>
      <c r="Z55" s="81"/>
      <c r="AA55" s="81"/>
      <c r="AB55" s="81"/>
    </row>
    <row r="56" spans="2:28" ht="18.75">
      <c r="B56" s="81"/>
      <c r="C56" s="81"/>
      <c r="D56" s="81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6"/>
      <c r="R56" s="166"/>
      <c r="S56" s="166"/>
      <c r="T56" s="166"/>
      <c r="U56" s="166"/>
      <c r="V56" s="166"/>
      <c r="W56" s="81"/>
      <c r="X56" s="81"/>
      <c r="Y56" s="81"/>
      <c r="Z56" s="81"/>
      <c r="AA56" s="81"/>
      <c r="AB56" s="81"/>
    </row>
    <row r="57" spans="2:28" ht="18.75">
      <c r="B57" s="81"/>
      <c r="C57" s="81"/>
      <c r="D57" s="81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166"/>
      <c r="S57" s="166"/>
      <c r="T57" s="166"/>
      <c r="U57" s="166"/>
      <c r="V57" s="166"/>
      <c r="W57" s="81"/>
      <c r="X57" s="81"/>
      <c r="Y57" s="81"/>
      <c r="Z57" s="81"/>
      <c r="AA57" s="81"/>
      <c r="AB57" s="81"/>
    </row>
    <row r="58" spans="2:28" ht="18.75">
      <c r="B58" s="81"/>
      <c r="C58" s="81"/>
      <c r="D58" s="81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6"/>
      <c r="R58" s="166"/>
      <c r="S58" s="166"/>
      <c r="T58" s="166"/>
      <c r="U58" s="166"/>
      <c r="V58" s="166"/>
      <c r="W58" s="81"/>
      <c r="X58" s="81"/>
      <c r="Y58" s="81"/>
      <c r="Z58" s="81"/>
      <c r="AA58" s="81"/>
      <c r="AB58" s="81"/>
    </row>
    <row r="59" spans="2:28" ht="18.75">
      <c r="B59" s="81"/>
      <c r="C59" s="81"/>
      <c r="D59" s="81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6"/>
      <c r="R59" s="166"/>
      <c r="S59" s="166"/>
      <c r="T59" s="166"/>
      <c r="U59" s="166"/>
      <c r="V59" s="166"/>
      <c r="W59" s="81"/>
      <c r="X59" s="81"/>
      <c r="Y59" s="81"/>
      <c r="Z59" s="81"/>
      <c r="AA59" s="81"/>
      <c r="AB59" s="81"/>
    </row>
    <row r="60" spans="2:28" ht="18.75">
      <c r="B60" s="81"/>
      <c r="C60" s="81"/>
      <c r="D60" s="81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6"/>
      <c r="R60" s="166"/>
      <c r="S60" s="166"/>
      <c r="T60" s="166"/>
      <c r="U60" s="166"/>
      <c r="V60" s="166"/>
      <c r="W60" s="81"/>
      <c r="X60" s="81"/>
      <c r="Y60" s="81"/>
      <c r="Z60" s="81"/>
      <c r="AA60" s="81"/>
      <c r="AB60" s="81"/>
    </row>
    <row r="61" spans="2:28" ht="18.75">
      <c r="B61" s="81"/>
      <c r="C61" s="81"/>
      <c r="D61" s="81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6"/>
      <c r="R61" s="166"/>
      <c r="S61" s="166"/>
      <c r="T61" s="166"/>
      <c r="U61" s="166"/>
      <c r="V61" s="166"/>
      <c r="W61" s="81"/>
      <c r="X61" s="81"/>
      <c r="Y61" s="81"/>
      <c r="Z61" s="81"/>
      <c r="AA61" s="81"/>
      <c r="AB61" s="81"/>
    </row>
    <row r="62" spans="2:28" ht="18.75">
      <c r="B62" s="81"/>
      <c r="C62" s="81"/>
      <c r="D62" s="81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6"/>
      <c r="R62" s="166"/>
      <c r="S62" s="166"/>
      <c r="T62" s="166"/>
      <c r="U62" s="166"/>
      <c r="V62" s="166"/>
      <c r="W62" s="81"/>
      <c r="X62" s="81"/>
      <c r="Y62" s="81"/>
      <c r="Z62" s="81"/>
      <c r="AA62" s="81"/>
      <c r="AB62" s="81"/>
    </row>
    <row r="63" spans="2:28" ht="18.75">
      <c r="B63" s="81"/>
      <c r="C63" s="81"/>
      <c r="D63" s="81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6"/>
      <c r="R63" s="166"/>
      <c r="S63" s="166"/>
      <c r="T63" s="166"/>
      <c r="U63" s="166"/>
      <c r="V63" s="166"/>
      <c r="W63" s="81"/>
      <c r="X63" s="81"/>
      <c r="Y63" s="81"/>
      <c r="Z63" s="81"/>
      <c r="AA63" s="81"/>
      <c r="AB63" s="81"/>
    </row>
    <row r="64" spans="2:28" ht="18.75">
      <c r="B64" s="81"/>
      <c r="C64" s="81"/>
      <c r="D64" s="81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6"/>
      <c r="R64" s="166"/>
      <c r="S64" s="166"/>
      <c r="T64" s="166"/>
      <c r="U64" s="166"/>
      <c r="V64" s="166"/>
      <c r="W64" s="81"/>
      <c r="X64" s="81"/>
      <c r="Y64" s="81"/>
      <c r="Z64" s="81"/>
      <c r="AA64" s="81"/>
      <c r="AB64" s="81"/>
    </row>
    <row r="65" spans="2:28" ht="18.75">
      <c r="B65" s="81"/>
      <c r="C65" s="81"/>
      <c r="D65" s="81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166"/>
      <c r="S65" s="166"/>
      <c r="T65" s="166"/>
      <c r="U65" s="166"/>
      <c r="V65" s="166"/>
      <c r="W65" s="81"/>
      <c r="X65" s="81"/>
      <c r="Y65" s="81"/>
      <c r="Z65" s="81"/>
      <c r="AA65" s="81"/>
      <c r="AB65" s="81"/>
    </row>
    <row r="66" spans="2:28" ht="18.75">
      <c r="B66" s="81"/>
      <c r="C66" s="81"/>
      <c r="D66" s="81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6"/>
      <c r="R66" s="166"/>
      <c r="S66" s="166"/>
      <c r="T66" s="166"/>
      <c r="U66" s="166"/>
      <c r="V66" s="166"/>
      <c r="W66" s="81"/>
      <c r="X66" s="81"/>
      <c r="Y66" s="81"/>
      <c r="Z66" s="81"/>
      <c r="AA66" s="81"/>
      <c r="AB66" s="81"/>
    </row>
    <row r="67" spans="2:28" ht="18.75">
      <c r="B67" s="81"/>
      <c r="C67" s="81"/>
      <c r="D67" s="81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6"/>
      <c r="R67" s="166"/>
      <c r="S67" s="166"/>
      <c r="T67" s="166"/>
      <c r="U67" s="166"/>
      <c r="V67" s="166"/>
      <c r="W67" s="81"/>
      <c r="X67" s="81"/>
      <c r="Y67" s="81"/>
      <c r="Z67" s="81"/>
      <c r="AA67" s="81"/>
      <c r="AB67" s="81"/>
    </row>
    <row r="68" spans="2:28" ht="18.75">
      <c r="B68" s="81"/>
      <c r="C68" s="81"/>
      <c r="D68" s="81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6"/>
      <c r="R68" s="166"/>
      <c r="S68" s="166"/>
      <c r="T68" s="166"/>
      <c r="U68" s="166"/>
      <c r="V68" s="166"/>
      <c r="W68" s="81"/>
      <c r="X68" s="81"/>
      <c r="Y68" s="81"/>
      <c r="Z68" s="81"/>
      <c r="AA68" s="81"/>
      <c r="AB68" s="81"/>
    </row>
    <row r="69" spans="2:28" ht="18.75">
      <c r="B69" s="81"/>
      <c r="C69" s="81"/>
      <c r="D69" s="81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6"/>
      <c r="R69" s="166"/>
      <c r="S69" s="166"/>
      <c r="T69" s="166"/>
      <c r="U69" s="166"/>
      <c r="V69" s="166"/>
      <c r="W69" s="81"/>
      <c r="X69" s="81"/>
      <c r="Y69" s="81"/>
      <c r="Z69" s="81"/>
      <c r="AA69" s="81"/>
      <c r="AB69" s="81"/>
    </row>
    <row r="70" spans="2:28" ht="18.75">
      <c r="B70" s="81"/>
      <c r="C70" s="81"/>
      <c r="D70" s="81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6"/>
      <c r="R70" s="166"/>
      <c r="S70" s="166"/>
      <c r="T70" s="166"/>
      <c r="U70" s="166"/>
      <c r="V70" s="166"/>
      <c r="W70" s="81"/>
      <c r="X70" s="81"/>
      <c r="Y70" s="81"/>
      <c r="Z70" s="81"/>
      <c r="AA70" s="81"/>
      <c r="AB70" s="81"/>
    </row>
    <row r="71" spans="2:28" ht="18.75">
      <c r="B71" s="81"/>
      <c r="C71" s="81"/>
      <c r="D71" s="81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6"/>
      <c r="R71" s="166"/>
      <c r="S71" s="166"/>
      <c r="T71" s="166"/>
      <c r="U71" s="166"/>
      <c r="V71" s="166"/>
      <c r="W71" s="81"/>
      <c r="X71" s="81"/>
      <c r="Y71" s="81"/>
      <c r="Z71" s="81"/>
      <c r="AA71" s="81"/>
      <c r="AB71" s="81"/>
    </row>
    <row r="72" spans="2:28" ht="18.75">
      <c r="B72" s="81"/>
      <c r="C72" s="81"/>
      <c r="D72" s="81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6"/>
      <c r="R72" s="166"/>
      <c r="S72" s="166"/>
      <c r="T72" s="166"/>
      <c r="U72" s="166"/>
      <c r="V72" s="166"/>
      <c r="W72" s="81"/>
      <c r="X72" s="81"/>
      <c r="Y72" s="81"/>
      <c r="Z72" s="81"/>
      <c r="AA72" s="81"/>
      <c r="AB72" s="81"/>
    </row>
    <row r="73" spans="2:28" ht="18.75">
      <c r="B73" s="81"/>
      <c r="C73" s="81"/>
      <c r="D73" s="81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6"/>
      <c r="R73" s="166"/>
      <c r="S73" s="166"/>
      <c r="T73" s="166"/>
      <c r="U73" s="166"/>
      <c r="V73" s="166"/>
      <c r="W73" s="81"/>
      <c r="X73" s="81"/>
      <c r="Y73" s="81"/>
      <c r="Z73" s="81"/>
      <c r="AA73" s="81"/>
      <c r="AB73" s="81"/>
    </row>
    <row r="74" spans="2:28" ht="18.75">
      <c r="B74" s="81"/>
      <c r="C74" s="81"/>
      <c r="D74" s="81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6"/>
      <c r="R74" s="166"/>
      <c r="S74" s="166"/>
      <c r="T74" s="166"/>
      <c r="U74" s="166"/>
      <c r="V74" s="166"/>
      <c r="W74" s="81"/>
      <c r="X74" s="81"/>
      <c r="Y74" s="81"/>
      <c r="Z74" s="81"/>
      <c r="AA74" s="81"/>
      <c r="AB74" s="81"/>
    </row>
    <row r="75" spans="2:28" ht="18.75">
      <c r="B75" s="81"/>
      <c r="C75" s="81"/>
      <c r="D75" s="81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6"/>
      <c r="R75" s="166"/>
      <c r="S75" s="166"/>
      <c r="T75" s="166"/>
      <c r="U75" s="166"/>
      <c r="V75" s="166"/>
      <c r="W75" s="81"/>
      <c r="X75" s="81"/>
      <c r="Y75" s="81"/>
      <c r="Z75" s="81"/>
      <c r="AA75" s="81"/>
      <c r="AB75" s="81"/>
    </row>
    <row r="76" spans="2:28" ht="18.75">
      <c r="B76" s="81"/>
      <c r="C76" s="81"/>
      <c r="D76" s="81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6"/>
      <c r="R76" s="166"/>
      <c r="S76" s="166"/>
      <c r="T76" s="166"/>
      <c r="U76" s="166"/>
      <c r="V76" s="166"/>
      <c r="W76" s="81"/>
      <c r="X76" s="81"/>
      <c r="Y76" s="81"/>
      <c r="Z76" s="81"/>
      <c r="AA76" s="81"/>
      <c r="AB76" s="81"/>
    </row>
    <row r="77" spans="2:28" ht="18.75">
      <c r="B77" s="81"/>
      <c r="C77" s="81"/>
      <c r="D77" s="81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6"/>
      <c r="R77" s="166"/>
      <c r="S77" s="166"/>
      <c r="T77" s="166"/>
      <c r="U77" s="166"/>
      <c r="V77" s="166"/>
      <c r="W77" s="81"/>
      <c r="X77" s="81"/>
      <c r="Y77" s="81"/>
      <c r="Z77" s="81"/>
      <c r="AA77" s="81"/>
      <c r="AB77" s="81"/>
    </row>
    <row r="78" spans="2:28" ht="18.75">
      <c r="B78" s="81"/>
      <c r="C78" s="81"/>
      <c r="D78" s="81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6"/>
      <c r="R78" s="166"/>
      <c r="S78" s="166"/>
      <c r="T78" s="166"/>
      <c r="U78" s="166"/>
      <c r="V78" s="166"/>
      <c r="W78" s="81"/>
      <c r="X78" s="81"/>
      <c r="Y78" s="81"/>
      <c r="Z78" s="81"/>
      <c r="AA78" s="81"/>
      <c r="AB78" s="81"/>
    </row>
    <row r="79" spans="2:28" ht="18.75">
      <c r="B79" s="81"/>
      <c r="C79" s="81"/>
      <c r="D79" s="81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6"/>
      <c r="R79" s="166"/>
      <c r="S79" s="166"/>
      <c r="T79" s="166"/>
      <c r="U79" s="166"/>
      <c r="V79" s="166"/>
      <c r="W79" s="81"/>
      <c r="X79" s="81"/>
      <c r="Y79" s="81"/>
      <c r="Z79" s="81"/>
      <c r="AA79" s="81"/>
      <c r="AB79" s="81"/>
    </row>
    <row r="80" spans="2:28" ht="18.75">
      <c r="B80" s="81"/>
      <c r="C80" s="81"/>
      <c r="D80" s="81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6"/>
      <c r="R80" s="166"/>
      <c r="S80" s="166"/>
      <c r="T80" s="166"/>
      <c r="U80" s="166"/>
      <c r="V80" s="166"/>
      <c r="W80" s="81"/>
      <c r="X80" s="81"/>
      <c r="Y80" s="81"/>
      <c r="Z80" s="81"/>
      <c r="AA80" s="81"/>
      <c r="AB80" s="81"/>
    </row>
    <row r="81" spans="2:28" ht="18.75">
      <c r="B81" s="81"/>
      <c r="C81" s="81"/>
      <c r="D81" s="81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6"/>
      <c r="R81" s="166"/>
      <c r="S81" s="166"/>
      <c r="T81" s="166"/>
      <c r="U81" s="166"/>
      <c r="V81" s="166"/>
      <c r="W81" s="81"/>
      <c r="X81" s="81"/>
      <c r="Y81" s="81"/>
      <c r="Z81" s="81"/>
      <c r="AA81" s="81"/>
      <c r="AB81" s="81"/>
    </row>
    <row r="82" spans="2:28" ht="18.75">
      <c r="B82" s="81"/>
      <c r="C82" s="81"/>
      <c r="D82" s="81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6"/>
      <c r="R82" s="166"/>
      <c r="S82" s="166"/>
      <c r="T82" s="166"/>
      <c r="U82" s="166"/>
      <c r="V82" s="166"/>
      <c r="W82" s="81"/>
      <c r="X82" s="81"/>
      <c r="Y82" s="81"/>
      <c r="Z82" s="81"/>
      <c r="AA82" s="81"/>
      <c r="AB82" s="81"/>
    </row>
    <row r="83" spans="2:28" ht="18.75">
      <c r="B83" s="81"/>
      <c r="C83" s="81"/>
      <c r="D83" s="81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6"/>
      <c r="R83" s="166"/>
      <c r="S83" s="166"/>
      <c r="T83" s="166"/>
      <c r="U83" s="166"/>
      <c r="V83" s="166"/>
      <c r="W83" s="81"/>
      <c r="X83" s="81"/>
      <c r="Y83" s="81"/>
      <c r="Z83" s="81"/>
      <c r="AA83" s="81"/>
      <c r="AB83" s="81"/>
    </row>
    <row r="84" spans="2:28" ht="18.75">
      <c r="B84" s="81"/>
      <c r="C84" s="81"/>
      <c r="D84" s="81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6"/>
      <c r="R84" s="166"/>
      <c r="S84" s="166"/>
      <c r="T84" s="166"/>
      <c r="U84" s="166"/>
      <c r="V84" s="166"/>
      <c r="W84" s="81"/>
      <c r="X84" s="81"/>
      <c r="Y84" s="81"/>
      <c r="Z84" s="81"/>
      <c r="AA84" s="81"/>
      <c r="AB84" s="81"/>
    </row>
    <row r="85" spans="2:28" ht="18.75">
      <c r="B85" s="81"/>
      <c r="C85" s="81"/>
      <c r="D85" s="81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6"/>
      <c r="R85" s="166"/>
      <c r="S85" s="166"/>
      <c r="T85" s="166"/>
      <c r="U85" s="166"/>
      <c r="V85" s="166"/>
      <c r="W85" s="81"/>
      <c r="X85" s="81"/>
      <c r="Y85" s="81"/>
      <c r="Z85" s="81"/>
      <c r="AA85" s="81"/>
      <c r="AB85" s="81"/>
    </row>
    <row r="86" spans="2:28" ht="18.75">
      <c r="B86" s="81"/>
      <c r="C86" s="81"/>
      <c r="D86" s="81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6"/>
      <c r="R86" s="166"/>
      <c r="S86" s="166"/>
      <c r="T86" s="166"/>
      <c r="U86" s="166"/>
      <c r="V86" s="166"/>
      <c r="W86" s="81"/>
      <c r="X86" s="81"/>
      <c r="Y86" s="81"/>
      <c r="Z86" s="81"/>
      <c r="AA86" s="81"/>
      <c r="AB86" s="81"/>
    </row>
    <row r="87" spans="2:28" ht="18.75">
      <c r="B87" s="81"/>
      <c r="C87" s="81"/>
      <c r="D87" s="81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6"/>
      <c r="R87" s="166"/>
      <c r="S87" s="166"/>
      <c r="T87" s="166"/>
      <c r="U87" s="166"/>
      <c r="V87" s="166"/>
      <c r="W87" s="81"/>
      <c r="X87" s="81"/>
      <c r="Y87" s="81"/>
      <c r="Z87" s="81"/>
      <c r="AA87" s="81"/>
      <c r="AB87" s="81"/>
    </row>
    <row r="88" spans="2:28" ht="18.75">
      <c r="B88" s="81"/>
      <c r="C88" s="81"/>
      <c r="D88" s="81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6"/>
      <c r="R88" s="166"/>
      <c r="S88" s="166"/>
      <c r="T88" s="166"/>
      <c r="U88" s="166"/>
      <c r="V88" s="166"/>
      <c r="W88" s="81"/>
      <c r="X88" s="81"/>
      <c r="Y88" s="81"/>
      <c r="Z88" s="81"/>
      <c r="AA88" s="81"/>
      <c r="AB88" s="81"/>
    </row>
    <row r="89" spans="2:28" ht="18.75">
      <c r="B89" s="81"/>
      <c r="C89" s="81"/>
      <c r="D89" s="81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6"/>
      <c r="R89" s="166"/>
      <c r="S89" s="166"/>
      <c r="T89" s="166"/>
      <c r="U89" s="166"/>
      <c r="V89" s="166"/>
      <c r="W89" s="81"/>
      <c r="X89" s="81"/>
      <c r="Y89" s="81"/>
      <c r="Z89" s="81"/>
      <c r="AA89" s="81"/>
      <c r="AB89" s="81"/>
    </row>
    <row r="90" spans="2:28" ht="18.75">
      <c r="B90" s="81"/>
      <c r="C90" s="81"/>
      <c r="D90" s="81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6"/>
      <c r="R90" s="166"/>
      <c r="S90" s="166"/>
      <c r="T90" s="166"/>
      <c r="U90" s="166"/>
      <c r="V90" s="166"/>
      <c r="W90" s="81"/>
      <c r="X90" s="81"/>
      <c r="Y90" s="81"/>
      <c r="Z90" s="81"/>
      <c r="AA90" s="81"/>
      <c r="AB90" s="81"/>
    </row>
    <row r="91" spans="2:28" ht="18.75">
      <c r="B91" s="81"/>
      <c r="C91" s="81"/>
      <c r="D91" s="81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6"/>
      <c r="R91" s="166"/>
      <c r="S91" s="166"/>
      <c r="T91" s="166"/>
      <c r="U91" s="166"/>
      <c r="V91" s="166"/>
      <c r="W91" s="81"/>
      <c r="X91" s="81"/>
      <c r="Y91" s="81"/>
      <c r="Z91" s="81"/>
      <c r="AA91" s="81"/>
      <c r="AB91" s="81"/>
    </row>
    <row r="92" spans="2:28" ht="18.75">
      <c r="B92" s="81"/>
      <c r="C92" s="81"/>
      <c r="D92" s="81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6"/>
      <c r="R92" s="166"/>
      <c r="S92" s="166"/>
      <c r="T92" s="166"/>
      <c r="U92" s="166"/>
      <c r="V92" s="166"/>
      <c r="W92" s="81"/>
      <c r="X92" s="81"/>
      <c r="Y92" s="81"/>
      <c r="Z92" s="81"/>
      <c r="AA92" s="81"/>
      <c r="AB92" s="81"/>
    </row>
    <row r="93" spans="2:28" ht="18.75">
      <c r="B93" s="81"/>
      <c r="C93" s="81"/>
      <c r="D93" s="81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6"/>
      <c r="R93" s="166"/>
      <c r="S93" s="166"/>
      <c r="T93" s="166"/>
      <c r="U93" s="166"/>
      <c r="V93" s="166"/>
      <c r="W93" s="81"/>
      <c r="X93" s="81"/>
      <c r="Y93" s="81"/>
      <c r="Z93" s="81"/>
      <c r="AA93" s="81"/>
      <c r="AB93" s="81"/>
    </row>
    <row r="94" spans="2:28" ht="18.75">
      <c r="B94" s="81"/>
      <c r="C94" s="81"/>
      <c r="D94" s="81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6"/>
      <c r="R94" s="166"/>
      <c r="S94" s="166"/>
      <c r="T94" s="166"/>
      <c r="U94" s="166"/>
      <c r="V94" s="166"/>
      <c r="W94" s="81"/>
      <c r="X94" s="81"/>
      <c r="Y94" s="81"/>
      <c r="Z94" s="81"/>
      <c r="AA94" s="81"/>
      <c r="AB94" s="81"/>
    </row>
    <row r="95" spans="2:28" ht="18.75">
      <c r="B95" s="81"/>
      <c r="C95" s="81"/>
      <c r="D95" s="81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66"/>
      <c r="S95" s="166"/>
      <c r="T95" s="166"/>
      <c r="U95" s="166"/>
      <c r="V95" s="166"/>
      <c r="W95" s="81"/>
      <c r="X95" s="81"/>
      <c r="Y95" s="81"/>
      <c r="Z95" s="81"/>
      <c r="AA95" s="81"/>
      <c r="AB95" s="81"/>
    </row>
    <row r="96" spans="2:28" ht="18.75">
      <c r="B96" s="81"/>
      <c r="C96" s="81"/>
      <c r="D96" s="81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6"/>
      <c r="R96" s="166"/>
      <c r="S96" s="166"/>
      <c r="T96" s="166"/>
      <c r="U96" s="166"/>
      <c r="V96" s="166"/>
      <c r="W96" s="81"/>
      <c r="X96" s="81"/>
      <c r="Y96" s="81"/>
      <c r="Z96" s="81"/>
      <c r="AA96" s="81"/>
      <c r="AB96" s="81"/>
    </row>
    <row r="97" spans="2:28" ht="18.75">
      <c r="B97" s="81"/>
      <c r="C97" s="81"/>
      <c r="D97" s="81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6"/>
      <c r="R97" s="166"/>
      <c r="S97" s="166"/>
      <c r="T97" s="166"/>
      <c r="U97" s="166"/>
      <c r="V97" s="166"/>
      <c r="W97" s="81"/>
      <c r="X97" s="81"/>
      <c r="Y97" s="81"/>
      <c r="Z97" s="81"/>
      <c r="AA97" s="81"/>
      <c r="AB97" s="81"/>
    </row>
    <row r="98" spans="2:28" ht="18.75">
      <c r="B98" s="81"/>
      <c r="C98" s="81"/>
      <c r="D98" s="81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6"/>
      <c r="R98" s="166"/>
      <c r="S98" s="166"/>
      <c r="T98" s="166"/>
      <c r="U98" s="166"/>
      <c r="V98" s="166"/>
      <c r="W98" s="81"/>
      <c r="X98" s="81"/>
      <c r="Y98" s="81"/>
      <c r="Z98" s="81"/>
      <c r="AA98" s="81"/>
      <c r="AB98" s="81"/>
    </row>
    <row r="99" spans="2:28" ht="18.75">
      <c r="B99" s="81"/>
      <c r="C99" s="81"/>
      <c r="D99" s="81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6"/>
      <c r="R99" s="166"/>
      <c r="S99" s="166"/>
      <c r="T99" s="166"/>
      <c r="U99" s="166"/>
      <c r="V99" s="166"/>
      <c r="W99" s="81"/>
      <c r="X99" s="81"/>
      <c r="Y99" s="81"/>
      <c r="Z99" s="81"/>
      <c r="AA99" s="81"/>
      <c r="AB99" s="81"/>
    </row>
    <row r="100" spans="2:28" ht="18.75">
      <c r="B100" s="81"/>
      <c r="C100" s="81"/>
      <c r="D100" s="81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6"/>
      <c r="R100" s="166"/>
      <c r="S100" s="166"/>
      <c r="T100" s="166"/>
      <c r="U100" s="166"/>
      <c r="V100" s="166"/>
      <c r="W100" s="81"/>
      <c r="X100" s="81"/>
      <c r="Y100" s="81"/>
      <c r="Z100" s="81"/>
      <c r="AA100" s="81"/>
      <c r="AB100" s="81"/>
    </row>
    <row r="101" spans="2:28" ht="18.75">
      <c r="B101" s="81"/>
      <c r="C101" s="81"/>
      <c r="D101" s="81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6"/>
      <c r="R101" s="166"/>
      <c r="S101" s="166"/>
      <c r="T101" s="166"/>
      <c r="U101" s="166"/>
      <c r="V101" s="166"/>
      <c r="W101" s="81"/>
      <c r="X101" s="81"/>
      <c r="Y101" s="81"/>
      <c r="Z101" s="81"/>
      <c r="AA101" s="81"/>
      <c r="AB101" s="81"/>
    </row>
    <row r="102" spans="2:28" ht="18.75">
      <c r="B102" s="81"/>
      <c r="C102" s="81"/>
      <c r="D102" s="81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6"/>
      <c r="R102" s="166"/>
      <c r="S102" s="166"/>
      <c r="T102" s="166"/>
      <c r="U102" s="166"/>
      <c r="V102" s="166"/>
      <c r="W102" s="81"/>
      <c r="X102" s="81"/>
      <c r="Y102" s="81"/>
      <c r="Z102" s="81"/>
      <c r="AA102" s="81"/>
      <c r="AB102" s="81"/>
    </row>
    <row r="103" spans="2:28" ht="18.75">
      <c r="B103" s="81"/>
      <c r="C103" s="81"/>
      <c r="D103" s="81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6"/>
      <c r="R103" s="166"/>
      <c r="S103" s="166"/>
      <c r="T103" s="166"/>
      <c r="U103" s="166"/>
      <c r="V103" s="166"/>
      <c r="W103" s="81"/>
      <c r="X103" s="81"/>
      <c r="Y103" s="81"/>
      <c r="Z103" s="81"/>
      <c r="AA103" s="81"/>
      <c r="AB103" s="81"/>
    </row>
    <row r="104" spans="2:28" ht="18.75">
      <c r="B104" s="81"/>
      <c r="C104" s="81"/>
      <c r="D104" s="81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6"/>
      <c r="R104" s="166"/>
      <c r="S104" s="166"/>
      <c r="T104" s="166"/>
      <c r="U104" s="166"/>
      <c r="V104" s="166"/>
      <c r="W104" s="81"/>
      <c r="X104" s="81"/>
      <c r="Y104" s="81"/>
      <c r="Z104" s="81"/>
      <c r="AA104" s="81"/>
      <c r="AB104" s="81"/>
    </row>
    <row r="105" spans="2:28" ht="18.75">
      <c r="B105" s="81"/>
      <c r="C105" s="81"/>
      <c r="D105" s="81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6"/>
      <c r="R105" s="166"/>
      <c r="S105" s="166"/>
      <c r="T105" s="166"/>
      <c r="U105" s="166"/>
      <c r="V105" s="166"/>
      <c r="W105" s="81"/>
      <c r="X105" s="81"/>
      <c r="Y105" s="81"/>
      <c r="Z105" s="81"/>
      <c r="AA105" s="81"/>
      <c r="AB105" s="81"/>
    </row>
    <row r="106" spans="2:28" ht="18.75">
      <c r="B106" s="81"/>
      <c r="C106" s="81"/>
      <c r="D106" s="81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6"/>
      <c r="R106" s="166"/>
      <c r="S106" s="166"/>
      <c r="T106" s="166"/>
      <c r="U106" s="166"/>
      <c r="V106" s="166"/>
      <c r="W106" s="81"/>
      <c r="X106" s="81"/>
      <c r="Y106" s="81"/>
      <c r="Z106" s="81"/>
      <c r="AA106" s="81"/>
      <c r="AB106" s="81"/>
    </row>
    <row r="107" spans="2:28" ht="18.75">
      <c r="B107" s="81"/>
      <c r="C107" s="81"/>
      <c r="D107" s="81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6"/>
      <c r="R107" s="166"/>
      <c r="S107" s="166"/>
      <c r="T107" s="166"/>
      <c r="U107" s="166"/>
      <c r="V107" s="166"/>
      <c r="W107" s="81"/>
      <c r="X107" s="81"/>
      <c r="Y107" s="81"/>
      <c r="Z107" s="81"/>
      <c r="AA107" s="81"/>
      <c r="AB107" s="81"/>
    </row>
    <row r="108" spans="2:28" ht="18.75">
      <c r="B108" s="81"/>
      <c r="C108" s="81"/>
      <c r="D108" s="81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6"/>
      <c r="R108" s="166"/>
      <c r="S108" s="166"/>
      <c r="T108" s="166"/>
      <c r="U108" s="166"/>
      <c r="V108" s="166"/>
      <c r="W108" s="81"/>
      <c r="X108" s="81"/>
      <c r="Y108" s="81"/>
      <c r="Z108" s="81"/>
      <c r="AA108" s="81"/>
      <c r="AB108" s="81"/>
    </row>
    <row r="109" spans="2:28" ht="18.75">
      <c r="B109" s="81"/>
      <c r="C109" s="81"/>
      <c r="D109" s="81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6"/>
      <c r="R109" s="166"/>
      <c r="S109" s="166"/>
      <c r="T109" s="166"/>
      <c r="U109" s="166"/>
      <c r="V109" s="166"/>
      <c r="W109" s="81"/>
      <c r="X109" s="81"/>
      <c r="Y109" s="81"/>
      <c r="Z109" s="81"/>
      <c r="AA109" s="81"/>
      <c r="AB109" s="81"/>
    </row>
    <row r="110" spans="2:28" ht="18.75">
      <c r="B110" s="81"/>
      <c r="C110" s="81"/>
      <c r="D110" s="81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6"/>
      <c r="R110" s="166"/>
      <c r="S110" s="166"/>
      <c r="T110" s="166"/>
      <c r="U110" s="166"/>
      <c r="V110" s="166"/>
      <c r="W110" s="81"/>
      <c r="X110" s="81"/>
      <c r="Y110" s="81"/>
      <c r="Z110" s="81"/>
      <c r="AA110" s="81"/>
      <c r="AB110" s="81"/>
    </row>
    <row r="111" spans="2:28" ht="18.75">
      <c r="B111" s="81"/>
      <c r="C111" s="81"/>
      <c r="D111" s="81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6"/>
      <c r="R111" s="166"/>
      <c r="S111" s="166"/>
      <c r="T111" s="166"/>
      <c r="U111" s="166"/>
      <c r="V111" s="166"/>
      <c r="W111" s="81"/>
      <c r="X111" s="81"/>
      <c r="Y111" s="81"/>
      <c r="Z111" s="81"/>
      <c r="AA111" s="81"/>
      <c r="AB111" s="81"/>
    </row>
    <row r="112" spans="2:28" ht="18.75">
      <c r="B112" s="81"/>
      <c r="C112" s="81"/>
      <c r="D112" s="81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6"/>
      <c r="R112" s="166"/>
      <c r="S112" s="166"/>
      <c r="T112" s="166"/>
      <c r="U112" s="166"/>
      <c r="V112" s="166"/>
      <c r="W112" s="81"/>
      <c r="X112" s="81"/>
      <c r="Y112" s="81"/>
      <c r="Z112" s="81"/>
      <c r="AA112" s="81"/>
      <c r="AB112" s="81"/>
    </row>
    <row r="113" spans="2:28" ht="18.75">
      <c r="B113" s="81"/>
      <c r="C113" s="81"/>
      <c r="D113" s="81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6"/>
      <c r="R113" s="166"/>
      <c r="S113" s="166"/>
      <c r="T113" s="166"/>
      <c r="U113" s="166"/>
      <c r="V113" s="166"/>
      <c r="W113" s="81"/>
      <c r="X113" s="81"/>
      <c r="Y113" s="81"/>
      <c r="Z113" s="81"/>
      <c r="AA113" s="81"/>
      <c r="AB113" s="81"/>
    </row>
    <row r="114" spans="2:28" ht="18.75">
      <c r="B114" s="81"/>
      <c r="C114" s="81"/>
      <c r="D114" s="81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6"/>
      <c r="R114" s="166"/>
      <c r="S114" s="166"/>
      <c r="T114" s="166"/>
      <c r="U114" s="166"/>
      <c r="V114" s="166"/>
      <c r="W114" s="81"/>
      <c r="X114" s="81"/>
      <c r="Y114" s="81"/>
      <c r="Z114" s="81"/>
      <c r="AA114" s="81"/>
      <c r="AB114" s="81"/>
    </row>
    <row r="115" spans="2:28" ht="18.75">
      <c r="B115" s="81"/>
      <c r="C115" s="81"/>
      <c r="D115" s="81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6"/>
      <c r="R115" s="166"/>
      <c r="S115" s="166"/>
      <c r="T115" s="166"/>
      <c r="U115" s="166"/>
      <c r="V115" s="166"/>
      <c r="W115" s="81"/>
      <c r="X115" s="81"/>
      <c r="Y115" s="81"/>
      <c r="Z115" s="81"/>
      <c r="AA115" s="81"/>
      <c r="AB115" s="81"/>
    </row>
    <row r="116" spans="2:28" ht="18.75">
      <c r="B116" s="81"/>
      <c r="C116" s="81"/>
      <c r="D116" s="81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6"/>
      <c r="R116" s="166"/>
      <c r="S116" s="166"/>
      <c r="T116" s="166"/>
      <c r="U116" s="166"/>
      <c r="V116" s="166"/>
      <c r="W116" s="81"/>
      <c r="X116" s="81"/>
      <c r="Y116" s="81"/>
      <c r="Z116" s="81"/>
      <c r="AA116" s="81"/>
      <c r="AB116" s="81"/>
    </row>
    <row r="117" spans="2:28" ht="18.75">
      <c r="B117" s="81"/>
      <c r="C117" s="81"/>
      <c r="D117" s="81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6"/>
      <c r="R117" s="166"/>
      <c r="S117" s="166"/>
      <c r="T117" s="166"/>
      <c r="U117" s="166"/>
      <c r="V117" s="166"/>
      <c r="W117" s="81"/>
      <c r="X117" s="81"/>
      <c r="Y117" s="81"/>
      <c r="Z117" s="81"/>
      <c r="AA117" s="81"/>
      <c r="AB117" s="81"/>
    </row>
    <row r="118" spans="2:28" ht="18.75">
      <c r="B118" s="81"/>
      <c r="C118" s="81"/>
      <c r="D118" s="81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6"/>
      <c r="R118" s="166"/>
      <c r="S118" s="166"/>
      <c r="T118" s="166"/>
      <c r="U118" s="166"/>
      <c r="V118" s="166"/>
      <c r="W118" s="81"/>
      <c r="X118" s="81"/>
      <c r="Y118" s="81"/>
      <c r="Z118" s="81"/>
      <c r="AA118" s="81"/>
      <c r="AB118" s="81"/>
    </row>
    <row r="119" spans="2:28" ht="18.75">
      <c r="B119" s="81"/>
      <c r="C119" s="81"/>
      <c r="D119" s="81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6"/>
      <c r="R119" s="166"/>
      <c r="S119" s="166"/>
      <c r="T119" s="166"/>
      <c r="U119" s="166"/>
      <c r="V119" s="166"/>
      <c r="W119" s="81"/>
      <c r="X119" s="81"/>
      <c r="Y119" s="81"/>
      <c r="Z119" s="81"/>
      <c r="AA119" s="81"/>
      <c r="AB119" s="81"/>
    </row>
    <row r="120" spans="2:28" ht="18.75">
      <c r="B120" s="81"/>
      <c r="C120" s="81"/>
      <c r="D120" s="81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6"/>
      <c r="R120" s="166"/>
      <c r="S120" s="166"/>
      <c r="T120" s="166"/>
      <c r="U120" s="166"/>
      <c r="V120" s="166"/>
      <c r="W120" s="81"/>
      <c r="X120" s="81"/>
      <c r="Y120" s="81"/>
      <c r="Z120" s="81"/>
      <c r="AA120" s="81"/>
      <c r="AB120" s="81"/>
    </row>
    <row r="121" spans="2:28" ht="18.75">
      <c r="B121" s="81"/>
      <c r="C121" s="81"/>
      <c r="D121" s="81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6"/>
      <c r="R121" s="166"/>
      <c r="S121" s="166"/>
      <c r="T121" s="166"/>
      <c r="U121" s="166"/>
      <c r="V121" s="166"/>
      <c r="W121" s="81"/>
      <c r="X121" s="81"/>
      <c r="Y121" s="81"/>
      <c r="Z121" s="81"/>
      <c r="AA121" s="81"/>
      <c r="AB121" s="81"/>
    </row>
    <row r="122" spans="2:28" ht="18.75">
      <c r="B122" s="81"/>
      <c r="C122" s="81"/>
      <c r="D122" s="81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6"/>
      <c r="R122" s="166"/>
      <c r="S122" s="166"/>
      <c r="T122" s="166"/>
      <c r="U122" s="166"/>
      <c r="V122" s="166"/>
      <c r="W122" s="81"/>
      <c r="X122" s="81"/>
      <c r="Y122" s="81"/>
      <c r="Z122" s="81"/>
      <c r="AA122" s="81"/>
      <c r="AB122" s="81"/>
    </row>
    <row r="123" spans="2:28" ht="18.75">
      <c r="B123" s="81"/>
      <c r="C123" s="81"/>
      <c r="D123" s="81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6"/>
      <c r="R123" s="166"/>
      <c r="S123" s="166"/>
      <c r="T123" s="166"/>
      <c r="U123" s="166"/>
      <c r="V123" s="166"/>
      <c r="W123" s="81"/>
      <c r="X123" s="81"/>
      <c r="Y123" s="81"/>
      <c r="Z123" s="81"/>
      <c r="AA123" s="81"/>
      <c r="AB123" s="81"/>
    </row>
    <row r="124" spans="2:28" ht="18.75">
      <c r="B124" s="81"/>
      <c r="C124" s="81"/>
      <c r="D124" s="81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6"/>
      <c r="R124" s="166"/>
      <c r="S124" s="166"/>
      <c r="T124" s="166"/>
      <c r="U124" s="166"/>
      <c r="V124" s="166"/>
      <c r="W124" s="81"/>
      <c r="X124" s="81"/>
      <c r="Y124" s="81"/>
      <c r="Z124" s="81"/>
      <c r="AA124" s="81"/>
      <c r="AB124" s="81"/>
    </row>
    <row r="125" spans="2:28" ht="18.75">
      <c r="B125" s="81"/>
      <c r="C125" s="81"/>
      <c r="D125" s="81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6"/>
      <c r="R125" s="166"/>
      <c r="S125" s="166"/>
      <c r="T125" s="166"/>
      <c r="U125" s="166"/>
      <c r="V125" s="166"/>
      <c r="W125" s="81"/>
      <c r="X125" s="81"/>
      <c r="Y125" s="81"/>
      <c r="Z125" s="81"/>
      <c r="AA125" s="81"/>
      <c r="AB125" s="81"/>
    </row>
    <row r="126" spans="2:28" ht="18.75">
      <c r="B126" s="81"/>
      <c r="C126" s="81"/>
      <c r="D126" s="81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66"/>
      <c r="S126" s="166"/>
      <c r="T126" s="166"/>
      <c r="U126" s="166"/>
      <c r="V126" s="166"/>
      <c r="W126" s="81"/>
      <c r="X126" s="81"/>
      <c r="Y126" s="81"/>
      <c r="Z126" s="81"/>
      <c r="AA126" s="81"/>
      <c r="AB126" s="81"/>
    </row>
    <row r="127" spans="2:28" ht="18.75">
      <c r="B127" s="81"/>
      <c r="C127" s="81"/>
      <c r="D127" s="81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6"/>
      <c r="R127" s="166"/>
      <c r="S127" s="166"/>
      <c r="T127" s="166"/>
      <c r="U127" s="166"/>
      <c r="V127" s="166"/>
      <c r="W127" s="81"/>
      <c r="X127" s="81"/>
      <c r="Y127" s="81"/>
      <c r="Z127" s="81"/>
      <c r="AA127" s="81"/>
      <c r="AB127" s="81"/>
    </row>
    <row r="128" spans="2:28" ht="18.75">
      <c r="B128" s="81"/>
      <c r="C128" s="81"/>
      <c r="D128" s="81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6"/>
      <c r="R128" s="166"/>
      <c r="S128" s="166"/>
      <c r="T128" s="166"/>
      <c r="U128" s="166"/>
      <c r="V128" s="166"/>
      <c r="W128" s="81"/>
      <c r="X128" s="81"/>
      <c r="Y128" s="81"/>
      <c r="Z128" s="81"/>
      <c r="AA128" s="81"/>
      <c r="AB128" s="81"/>
    </row>
    <row r="129" spans="2:28" ht="18.75">
      <c r="B129" s="81"/>
      <c r="C129" s="81"/>
      <c r="D129" s="81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6"/>
      <c r="R129" s="166"/>
      <c r="S129" s="166"/>
      <c r="T129" s="166"/>
      <c r="U129" s="166"/>
      <c r="V129" s="166"/>
      <c r="W129" s="81"/>
      <c r="X129" s="81"/>
      <c r="Y129" s="81"/>
      <c r="Z129" s="81"/>
      <c r="AA129" s="81"/>
      <c r="AB129" s="81"/>
    </row>
    <row r="130" spans="2:28" ht="18.75">
      <c r="B130" s="81"/>
      <c r="C130" s="81"/>
      <c r="D130" s="81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6"/>
      <c r="R130" s="166"/>
      <c r="S130" s="166"/>
      <c r="T130" s="166"/>
      <c r="U130" s="166"/>
      <c r="V130" s="166"/>
      <c r="W130" s="81"/>
      <c r="X130" s="81"/>
      <c r="Y130" s="81"/>
      <c r="Z130" s="81"/>
      <c r="AA130" s="81"/>
      <c r="AB130" s="81"/>
    </row>
    <row r="131" spans="2:28" ht="18.75">
      <c r="B131" s="81"/>
      <c r="C131" s="81"/>
      <c r="D131" s="81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6"/>
      <c r="R131" s="166"/>
      <c r="S131" s="166"/>
      <c r="T131" s="166"/>
      <c r="U131" s="166"/>
      <c r="V131" s="166"/>
      <c r="W131" s="81"/>
      <c r="X131" s="81"/>
      <c r="Y131" s="81"/>
      <c r="Z131" s="81"/>
      <c r="AA131" s="81"/>
      <c r="AB131" s="81"/>
    </row>
    <row r="132" spans="2:28" ht="18.75">
      <c r="B132" s="81"/>
      <c r="C132" s="81"/>
      <c r="D132" s="81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6"/>
      <c r="R132" s="166"/>
      <c r="S132" s="166"/>
      <c r="T132" s="166"/>
      <c r="U132" s="166"/>
      <c r="V132" s="166"/>
      <c r="W132" s="81"/>
      <c r="X132" s="81"/>
      <c r="Y132" s="81"/>
      <c r="Z132" s="81"/>
      <c r="AA132" s="81"/>
      <c r="AB132" s="81"/>
    </row>
    <row r="133" spans="2:28" ht="18.75">
      <c r="B133" s="81"/>
      <c r="C133" s="81"/>
      <c r="D133" s="81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6"/>
      <c r="R133" s="166"/>
      <c r="S133" s="166"/>
      <c r="T133" s="166"/>
      <c r="U133" s="166"/>
      <c r="V133" s="166"/>
      <c r="W133" s="81"/>
      <c r="X133" s="81"/>
      <c r="Y133" s="81"/>
      <c r="Z133" s="81"/>
      <c r="AA133" s="81"/>
      <c r="AB133" s="81"/>
    </row>
    <row r="134" spans="2:28" ht="18.75">
      <c r="B134" s="81"/>
      <c r="C134" s="81"/>
      <c r="D134" s="81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6"/>
      <c r="R134" s="166"/>
      <c r="S134" s="166"/>
      <c r="T134" s="166"/>
      <c r="U134" s="166"/>
      <c r="V134" s="166"/>
      <c r="W134" s="81"/>
      <c r="X134" s="81"/>
      <c r="Y134" s="81"/>
      <c r="Z134" s="81"/>
      <c r="AA134" s="81"/>
      <c r="AB134" s="81"/>
    </row>
    <row r="135" spans="2:28" ht="18.75">
      <c r="B135" s="81"/>
      <c r="C135" s="81"/>
      <c r="D135" s="81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6"/>
      <c r="R135" s="166"/>
      <c r="S135" s="166"/>
      <c r="T135" s="166"/>
      <c r="U135" s="166"/>
      <c r="V135" s="166"/>
      <c r="W135" s="81"/>
      <c r="X135" s="81"/>
      <c r="Y135" s="81"/>
      <c r="Z135" s="81"/>
      <c r="AA135" s="81"/>
      <c r="AB135" s="81"/>
    </row>
    <row r="136" spans="2:28" ht="18.75">
      <c r="B136" s="81"/>
      <c r="C136" s="81"/>
      <c r="D136" s="81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6"/>
      <c r="R136" s="166"/>
      <c r="S136" s="166"/>
      <c r="T136" s="166"/>
      <c r="U136" s="166"/>
      <c r="V136" s="166"/>
      <c r="W136" s="81"/>
      <c r="X136" s="81"/>
      <c r="Y136" s="81"/>
      <c r="Z136" s="81"/>
      <c r="AA136" s="81"/>
      <c r="AB136" s="81"/>
    </row>
    <row r="137" spans="2:28" ht="18.75">
      <c r="B137" s="81"/>
      <c r="C137" s="81"/>
      <c r="D137" s="81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6"/>
      <c r="R137" s="166"/>
      <c r="S137" s="166"/>
      <c r="T137" s="166"/>
      <c r="U137" s="166"/>
      <c r="V137" s="166"/>
      <c r="W137" s="81"/>
      <c r="X137" s="81"/>
      <c r="Y137" s="81"/>
      <c r="Z137" s="81"/>
      <c r="AA137" s="81"/>
      <c r="AB137" s="81"/>
    </row>
    <row r="138" spans="2:28" ht="18.75">
      <c r="B138" s="81"/>
      <c r="C138" s="81"/>
      <c r="D138" s="81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6"/>
      <c r="R138" s="166"/>
      <c r="S138" s="166"/>
      <c r="T138" s="166"/>
      <c r="U138" s="166"/>
      <c r="V138" s="166"/>
      <c r="W138" s="81"/>
      <c r="X138" s="81"/>
      <c r="Y138" s="81"/>
      <c r="Z138" s="81"/>
      <c r="AA138" s="81"/>
      <c r="AB138" s="81"/>
    </row>
    <row r="139" spans="2:28" ht="18.75">
      <c r="B139" s="81"/>
      <c r="C139" s="81"/>
      <c r="D139" s="81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6"/>
      <c r="R139" s="166"/>
      <c r="S139" s="166"/>
      <c r="T139" s="166"/>
      <c r="U139" s="166"/>
      <c r="V139" s="166"/>
      <c r="W139" s="81"/>
      <c r="X139" s="81"/>
      <c r="Y139" s="81"/>
      <c r="Z139" s="81"/>
      <c r="AA139" s="81"/>
      <c r="AB139" s="81"/>
    </row>
    <row r="140" spans="2:28" ht="18.75">
      <c r="B140" s="81"/>
      <c r="C140" s="81"/>
      <c r="D140" s="81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6"/>
      <c r="R140" s="166"/>
      <c r="S140" s="166"/>
      <c r="T140" s="166"/>
      <c r="U140" s="166"/>
      <c r="V140" s="166"/>
      <c r="W140" s="81"/>
      <c r="X140" s="81"/>
      <c r="Y140" s="81"/>
      <c r="Z140" s="81"/>
      <c r="AA140" s="81"/>
      <c r="AB140" s="81"/>
    </row>
    <row r="141" spans="2:28" ht="18.75">
      <c r="B141" s="81"/>
      <c r="C141" s="81"/>
      <c r="D141" s="81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6"/>
      <c r="R141" s="166"/>
      <c r="S141" s="166"/>
      <c r="T141" s="166"/>
      <c r="U141" s="166"/>
      <c r="V141" s="166"/>
      <c r="W141" s="81"/>
      <c r="X141" s="81"/>
      <c r="Y141" s="81"/>
      <c r="Z141" s="81"/>
      <c r="AA141" s="81"/>
      <c r="AB141" s="81"/>
    </row>
    <row r="142" spans="2:28" ht="18.75">
      <c r="B142" s="81"/>
      <c r="C142" s="81"/>
      <c r="D142" s="81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6"/>
      <c r="R142" s="166"/>
      <c r="S142" s="166"/>
      <c r="T142" s="166"/>
      <c r="U142" s="166"/>
      <c r="V142" s="166"/>
      <c r="W142" s="81"/>
      <c r="X142" s="81"/>
      <c r="Y142" s="81"/>
      <c r="Z142" s="81"/>
      <c r="AA142" s="81"/>
      <c r="AB142" s="81"/>
    </row>
    <row r="143" spans="2:28" ht="18.75">
      <c r="B143" s="81"/>
      <c r="C143" s="81"/>
      <c r="D143" s="81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6"/>
      <c r="R143" s="166"/>
      <c r="S143" s="166"/>
      <c r="T143" s="166"/>
      <c r="U143" s="166"/>
      <c r="V143" s="166"/>
      <c r="W143" s="81"/>
      <c r="X143" s="81"/>
      <c r="Y143" s="81"/>
      <c r="Z143" s="81"/>
      <c r="AA143" s="81"/>
      <c r="AB143" s="81"/>
    </row>
    <row r="144" spans="2:28" ht="18.75">
      <c r="B144" s="81"/>
      <c r="C144" s="81"/>
      <c r="D144" s="81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6"/>
      <c r="R144" s="166"/>
      <c r="S144" s="166"/>
      <c r="T144" s="166"/>
      <c r="U144" s="166"/>
      <c r="V144" s="166"/>
      <c r="W144" s="81"/>
      <c r="X144" s="81"/>
      <c r="Y144" s="81"/>
      <c r="Z144" s="81"/>
      <c r="AA144" s="81"/>
      <c r="AB144" s="81"/>
    </row>
    <row r="145" spans="2:28" ht="18.75">
      <c r="B145" s="81"/>
      <c r="C145" s="81"/>
      <c r="D145" s="81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6"/>
      <c r="R145" s="166"/>
      <c r="S145" s="166"/>
      <c r="T145" s="166"/>
      <c r="U145" s="166"/>
      <c r="V145" s="166"/>
      <c r="W145" s="81"/>
      <c r="X145" s="81"/>
      <c r="Y145" s="81"/>
      <c r="Z145" s="81"/>
      <c r="AA145" s="81"/>
      <c r="AB145" s="81"/>
    </row>
    <row r="146" spans="2:28" ht="18.75">
      <c r="B146" s="81"/>
      <c r="C146" s="81"/>
      <c r="D146" s="81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6"/>
      <c r="R146" s="166"/>
      <c r="S146" s="166"/>
      <c r="T146" s="166"/>
      <c r="U146" s="166"/>
      <c r="V146" s="166"/>
      <c r="W146" s="81"/>
      <c r="X146" s="81"/>
      <c r="Y146" s="81"/>
      <c r="Z146" s="81"/>
      <c r="AA146" s="81"/>
      <c r="AB146" s="81"/>
    </row>
    <row r="147" spans="2:28" ht="18.75">
      <c r="B147" s="81"/>
      <c r="C147" s="81"/>
      <c r="D147" s="81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6"/>
      <c r="R147" s="166"/>
      <c r="S147" s="166"/>
      <c r="T147" s="166"/>
      <c r="U147" s="166"/>
      <c r="V147" s="166"/>
      <c r="W147" s="81"/>
      <c r="X147" s="81"/>
      <c r="Y147" s="81"/>
      <c r="Z147" s="81"/>
      <c r="AA147" s="81"/>
      <c r="AB147" s="81"/>
    </row>
    <row r="148" spans="2:28" ht="18.75">
      <c r="B148" s="81"/>
      <c r="C148" s="81"/>
      <c r="D148" s="81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6"/>
      <c r="R148" s="166"/>
      <c r="S148" s="166"/>
      <c r="T148" s="166"/>
      <c r="U148" s="166"/>
      <c r="V148" s="166"/>
      <c r="W148" s="81"/>
      <c r="X148" s="81"/>
      <c r="Y148" s="81"/>
      <c r="Z148" s="81"/>
      <c r="AA148" s="81"/>
      <c r="AB148" s="81"/>
    </row>
    <row r="149" spans="2:28" ht="18.75">
      <c r="B149" s="81"/>
      <c r="C149" s="81"/>
      <c r="D149" s="81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6"/>
      <c r="R149" s="166"/>
      <c r="S149" s="166"/>
      <c r="T149" s="166"/>
      <c r="U149" s="166"/>
      <c r="V149" s="166"/>
      <c r="W149" s="81"/>
      <c r="X149" s="81"/>
      <c r="Y149" s="81"/>
      <c r="Z149" s="81"/>
      <c r="AA149" s="81"/>
      <c r="AB149" s="81"/>
    </row>
    <row r="150" spans="2:28" ht="18.75">
      <c r="B150" s="81"/>
      <c r="C150" s="81"/>
      <c r="D150" s="81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6"/>
      <c r="R150" s="166"/>
      <c r="S150" s="166"/>
      <c r="T150" s="166"/>
      <c r="U150" s="166"/>
      <c r="V150" s="166"/>
      <c r="W150" s="81"/>
      <c r="X150" s="81"/>
      <c r="Y150" s="81"/>
      <c r="Z150" s="81"/>
      <c r="AA150" s="81"/>
      <c r="AB150" s="81"/>
    </row>
    <row r="151" spans="2:28" ht="18.75">
      <c r="B151" s="81"/>
      <c r="C151" s="81"/>
      <c r="D151" s="81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6"/>
      <c r="R151" s="166"/>
      <c r="S151" s="166"/>
      <c r="T151" s="166"/>
      <c r="U151" s="166"/>
      <c r="V151" s="166"/>
      <c r="W151" s="81"/>
      <c r="X151" s="81"/>
      <c r="Y151" s="81"/>
      <c r="Z151" s="81"/>
      <c r="AA151" s="81"/>
      <c r="AB151" s="81"/>
    </row>
    <row r="152" spans="2:28" ht="18.75">
      <c r="B152" s="81"/>
      <c r="C152" s="81"/>
      <c r="D152" s="81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6"/>
      <c r="R152" s="166"/>
      <c r="S152" s="166"/>
      <c r="T152" s="166"/>
      <c r="U152" s="166"/>
      <c r="V152" s="166"/>
      <c r="W152" s="81"/>
      <c r="X152" s="81"/>
      <c r="Y152" s="81"/>
      <c r="Z152" s="81"/>
      <c r="AA152" s="81"/>
      <c r="AB152" s="81"/>
    </row>
    <row r="153" spans="2:28" ht="18.75">
      <c r="B153" s="81"/>
      <c r="C153" s="81"/>
      <c r="D153" s="81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6"/>
      <c r="R153" s="166"/>
      <c r="S153" s="166"/>
      <c r="T153" s="166"/>
      <c r="U153" s="166"/>
      <c r="V153" s="166"/>
      <c r="W153" s="81"/>
      <c r="X153" s="81"/>
      <c r="Y153" s="81"/>
      <c r="Z153" s="81"/>
      <c r="AA153" s="81"/>
      <c r="AB153" s="81"/>
    </row>
    <row r="154" spans="2:28" ht="18.75">
      <c r="B154" s="81"/>
      <c r="C154" s="81"/>
      <c r="D154" s="81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6"/>
      <c r="R154" s="166"/>
      <c r="S154" s="166"/>
      <c r="T154" s="166"/>
      <c r="U154" s="166"/>
      <c r="V154" s="166"/>
      <c r="W154" s="81"/>
      <c r="X154" s="81"/>
      <c r="Y154" s="81"/>
      <c r="Z154" s="81"/>
      <c r="AA154" s="81"/>
      <c r="AB154" s="81"/>
    </row>
    <row r="155" spans="2:28" ht="18.75">
      <c r="B155" s="81"/>
      <c r="C155" s="81"/>
      <c r="D155" s="81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6"/>
      <c r="R155" s="166"/>
      <c r="S155" s="166"/>
      <c r="T155" s="166"/>
      <c r="U155" s="166"/>
      <c r="V155" s="166"/>
      <c r="W155" s="81"/>
      <c r="X155" s="81"/>
      <c r="Y155" s="81"/>
      <c r="Z155" s="81"/>
      <c r="AA155" s="81"/>
      <c r="AB155" s="81"/>
    </row>
    <row r="156" spans="2:28" ht="18.75">
      <c r="B156" s="81"/>
      <c r="C156" s="81"/>
      <c r="D156" s="81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6"/>
      <c r="R156" s="166"/>
      <c r="S156" s="166"/>
      <c r="T156" s="166"/>
      <c r="U156" s="166"/>
      <c r="V156" s="166"/>
      <c r="W156" s="81"/>
      <c r="X156" s="81"/>
      <c r="Y156" s="81"/>
      <c r="Z156" s="81"/>
      <c r="AA156" s="81"/>
      <c r="AB156" s="81"/>
    </row>
    <row r="157" spans="2:28" ht="18.75">
      <c r="B157" s="81"/>
      <c r="C157" s="81"/>
      <c r="D157" s="81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6"/>
      <c r="R157" s="166"/>
      <c r="S157" s="166"/>
      <c r="T157" s="166"/>
      <c r="U157" s="166"/>
      <c r="V157" s="166"/>
      <c r="W157" s="81"/>
      <c r="X157" s="81"/>
      <c r="Y157" s="81"/>
      <c r="Z157" s="81"/>
      <c r="AA157" s="81"/>
      <c r="AB157" s="81"/>
    </row>
    <row r="158" spans="2:28" ht="18.75">
      <c r="B158" s="81"/>
      <c r="C158" s="81"/>
      <c r="D158" s="81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6"/>
      <c r="R158" s="166"/>
      <c r="S158" s="166"/>
      <c r="T158" s="166"/>
      <c r="U158" s="166"/>
      <c r="V158" s="166"/>
      <c r="W158" s="81"/>
      <c r="X158" s="81"/>
      <c r="Y158" s="81"/>
      <c r="Z158" s="81"/>
      <c r="AA158" s="81"/>
      <c r="AB158" s="81"/>
    </row>
    <row r="159" spans="2:28" ht="18.75">
      <c r="B159" s="81"/>
      <c r="C159" s="81"/>
      <c r="D159" s="81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6"/>
      <c r="R159" s="166"/>
      <c r="S159" s="166"/>
      <c r="T159" s="166"/>
      <c r="U159" s="166"/>
      <c r="V159" s="166"/>
      <c r="W159" s="81"/>
      <c r="X159" s="81"/>
      <c r="Y159" s="81"/>
      <c r="Z159" s="81"/>
      <c r="AA159" s="81"/>
      <c r="AB159" s="81"/>
    </row>
    <row r="160" spans="2:28" ht="18.75">
      <c r="B160" s="81"/>
      <c r="C160" s="81"/>
      <c r="D160" s="81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6"/>
      <c r="R160" s="166"/>
      <c r="S160" s="166"/>
      <c r="T160" s="166"/>
      <c r="U160" s="166"/>
      <c r="V160" s="166"/>
      <c r="W160" s="81"/>
      <c r="X160" s="81"/>
      <c r="Y160" s="81"/>
      <c r="Z160" s="81"/>
      <c r="AA160" s="81"/>
      <c r="AB160" s="81"/>
    </row>
    <row r="161" spans="2:28" ht="18.75">
      <c r="B161" s="81"/>
      <c r="C161" s="81"/>
      <c r="D161" s="81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6"/>
      <c r="R161" s="166"/>
      <c r="S161" s="166"/>
      <c r="T161" s="166"/>
      <c r="U161" s="166"/>
      <c r="V161" s="166"/>
      <c r="W161" s="81"/>
      <c r="X161" s="81"/>
      <c r="Y161" s="81"/>
      <c r="Z161" s="81"/>
      <c r="AA161" s="81"/>
      <c r="AB161" s="81"/>
    </row>
    <row r="162" spans="2:28" ht="18.75">
      <c r="B162" s="81"/>
      <c r="C162" s="81"/>
      <c r="D162" s="81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6"/>
      <c r="R162" s="166"/>
      <c r="S162" s="166"/>
      <c r="T162" s="166"/>
      <c r="U162" s="166"/>
      <c r="V162" s="166"/>
      <c r="W162" s="81"/>
      <c r="X162" s="81"/>
      <c r="Y162" s="81"/>
      <c r="Z162" s="81"/>
      <c r="AA162" s="81"/>
      <c r="AB162" s="81"/>
    </row>
    <row r="163" spans="2:28" ht="18.75">
      <c r="B163" s="81"/>
      <c r="C163" s="81"/>
      <c r="D163" s="81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6"/>
      <c r="R163" s="166"/>
      <c r="S163" s="166"/>
      <c r="T163" s="166"/>
      <c r="U163" s="166"/>
      <c r="V163" s="166"/>
      <c r="W163" s="81"/>
      <c r="X163" s="81"/>
      <c r="Y163" s="81"/>
      <c r="Z163" s="81"/>
      <c r="AA163" s="81"/>
      <c r="AB163" s="81"/>
    </row>
    <row r="164" spans="2:28" ht="18.75">
      <c r="B164" s="81"/>
      <c r="C164" s="81"/>
      <c r="D164" s="81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6"/>
      <c r="R164" s="166"/>
      <c r="S164" s="166"/>
      <c r="T164" s="166"/>
      <c r="U164" s="166"/>
      <c r="V164" s="166"/>
      <c r="W164" s="81"/>
      <c r="X164" s="81"/>
      <c r="Y164" s="81"/>
      <c r="Z164" s="81"/>
      <c r="AA164" s="81"/>
      <c r="AB164" s="81"/>
    </row>
    <row r="165" spans="2:28" ht="18.75">
      <c r="B165" s="81"/>
      <c r="C165" s="81"/>
      <c r="D165" s="81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6"/>
      <c r="R165" s="166"/>
      <c r="S165" s="166"/>
      <c r="T165" s="166"/>
      <c r="U165" s="166"/>
      <c r="V165" s="166"/>
      <c r="W165" s="81"/>
      <c r="X165" s="81"/>
      <c r="Y165" s="81"/>
      <c r="Z165" s="81"/>
      <c r="AA165" s="81"/>
      <c r="AB165" s="81"/>
    </row>
    <row r="166" spans="2:28" ht="18.75">
      <c r="B166" s="81"/>
      <c r="C166" s="81"/>
      <c r="D166" s="81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6"/>
      <c r="R166" s="166"/>
      <c r="S166" s="166"/>
      <c r="T166" s="166"/>
      <c r="U166" s="166"/>
      <c r="V166" s="166"/>
      <c r="W166" s="81"/>
      <c r="X166" s="81"/>
      <c r="Y166" s="81"/>
      <c r="Z166" s="81"/>
      <c r="AA166" s="81"/>
      <c r="AB166" s="81"/>
    </row>
    <row r="167" spans="2:28" ht="18.75">
      <c r="B167" s="81"/>
      <c r="C167" s="81"/>
      <c r="D167" s="81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6"/>
      <c r="R167" s="166"/>
      <c r="S167" s="166"/>
      <c r="T167" s="166"/>
      <c r="U167" s="166"/>
      <c r="V167" s="166"/>
      <c r="W167" s="81"/>
      <c r="X167" s="81"/>
      <c r="Y167" s="81"/>
      <c r="Z167" s="81"/>
      <c r="AA167" s="81"/>
      <c r="AB167" s="81"/>
    </row>
    <row r="168" spans="2:28" ht="18.75">
      <c r="B168" s="81"/>
      <c r="C168" s="81"/>
      <c r="D168" s="81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6"/>
      <c r="R168" s="166"/>
      <c r="S168" s="166"/>
      <c r="T168" s="166"/>
      <c r="U168" s="166"/>
      <c r="V168" s="166"/>
      <c r="W168" s="81"/>
      <c r="X168" s="81"/>
      <c r="Y168" s="81"/>
      <c r="Z168" s="81"/>
      <c r="AA168" s="81"/>
      <c r="AB168" s="81"/>
    </row>
    <row r="169" spans="2:28" ht="18.75">
      <c r="B169" s="81"/>
      <c r="C169" s="81"/>
      <c r="D169" s="81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6"/>
      <c r="R169" s="166"/>
      <c r="S169" s="166"/>
      <c r="T169" s="166"/>
      <c r="U169" s="166"/>
      <c r="V169" s="166"/>
      <c r="W169" s="81"/>
      <c r="X169" s="81"/>
      <c r="Y169" s="81"/>
      <c r="Z169" s="81"/>
      <c r="AA169" s="81"/>
      <c r="AB169" s="81"/>
    </row>
    <row r="170" spans="2:28" ht="18.75">
      <c r="B170" s="81"/>
      <c r="C170" s="81"/>
      <c r="D170" s="81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6"/>
      <c r="R170" s="166"/>
      <c r="S170" s="166"/>
      <c r="T170" s="166"/>
      <c r="U170" s="166"/>
      <c r="V170" s="166"/>
      <c r="W170" s="81"/>
      <c r="X170" s="81"/>
      <c r="Y170" s="81"/>
      <c r="Z170" s="81"/>
      <c r="AA170" s="81"/>
      <c r="AB170" s="81"/>
    </row>
    <row r="171" spans="2:28" ht="18.75">
      <c r="B171" s="81"/>
      <c r="C171" s="81"/>
      <c r="D171" s="81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6"/>
      <c r="R171" s="166"/>
      <c r="S171" s="166"/>
      <c r="T171" s="166"/>
      <c r="U171" s="166"/>
      <c r="V171" s="166"/>
      <c r="W171" s="81"/>
      <c r="X171" s="81"/>
      <c r="Y171" s="81"/>
      <c r="Z171" s="81"/>
      <c r="AA171" s="81"/>
      <c r="AB171" s="81"/>
    </row>
    <row r="172" spans="2:28" ht="18.75">
      <c r="B172" s="81"/>
      <c r="C172" s="81"/>
      <c r="D172" s="81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6"/>
      <c r="R172" s="166"/>
      <c r="S172" s="166"/>
      <c r="T172" s="166"/>
      <c r="U172" s="166"/>
      <c r="V172" s="166"/>
      <c r="W172" s="81"/>
      <c r="X172" s="81"/>
      <c r="Y172" s="81"/>
      <c r="Z172" s="81"/>
      <c r="AA172" s="81"/>
      <c r="AB172" s="81"/>
    </row>
    <row r="173" spans="2:28" ht="18.75">
      <c r="B173" s="81"/>
      <c r="C173" s="81"/>
      <c r="D173" s="81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6"/>
      <c r="R173" s="166"/>
      <c r="S173" s="166"/>
      <c r="T173" s="166"/>
      <c r="U173" s="166"/>
      <c r="V173" s="166"/>
      <c r="W173" s="81"/>
      <c r="X173" s="81"/>
      <c r="Y173" s="81"/>
      <c r="Z173" s="81"/>
      <c r="AA173" s="81"/>
      <c r="AB173" s="81"/>
    </row>
    <row r="174" spans="2:28" ht="18.75">
      <c r="B174" s="81"/>
      <c r="C174" s="81"/>
      <c r="D174" s="81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6"/>
      <c r="R174" s="166"/>
      <c r="S174" s="166"/>
      <c r="T174" s="166"/>
      <c r="U174" s="166"/>
      <c r="V174" s="166"/>
      <c r="W174" s="81"/>
      <c r="X174" s="81"/>
      <c r="Y174" s="81"/>
      <c r="Z174" s="81"/>
      <c r="AA174" s="81"/>
      <c r="AB174" s="81"/>
    </row>
    <row r="175" spans="2:28" ht="18.75">
      <c r="B175" s="81"/>
      <c r="C175" s="81"/>
      <c r="D175" s="81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6"/>
      <c r="R175" s="166"/>
      <c r="S175" s="166"/>
      <c r="T175" s="166"/>
      <c r="U175" s="166"/>
      <c r="V175" s="166"/>
      <c r="W175" s="81"/>
      <c r="X175" s="81"/>
      <c r="Y175" s="81"/>
      <c r="Z175" s="81"/>
      <c r="AA175" s="81"/>
      <c r="AB175" s="81"/>
    </row>
    <row r="176" spans="2:28" ht="18.75">
      <c r="B176" s="81"/>
      <c r="C176" s="81"/>
      <c r="D176" s="81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6"/>
      <c r="R176" s="166"/>
      <c r="S176" s="166"/>
      <c r="T176" s="166"/>
      <c r="U176" s="166"/>
      <c r="V176" s="166"/>
      <c r="W176" s="81"/>
      <c r="X176" s="81"/>
      <c r="Y176" s="81"/>
      <c r="Z176" s="81"/>
      <c r="AA176" s="81"/>
      <c r="AB176" s="81"/>
    </row>
    <row r="177" spans="2:28" ht="18.75">
      <c r="B177" s="81"/>
      <c r="C177" s="81"/>
      <c r="D177" s="81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6"/>
      <c r="R177" s="166"/>
      <c r="S177" s="166"/>
      <c r="T177" s="166"/>
      <c r="U177" s="166"/>
      <c r="V177" s="166"/>
      <c r="W177" s="81"/>
      <c r="X177" s="81"/>
      <c r="Y177" s="81"/>
      <c r="Z177" s="81"/>
      <c r="AA177" s="81"/>
      <c r="AB177" s="81"/>
    </row>
    <row r="178" spans="2:28" ht="18.75">
      <c r="B178" s="81"/>
      <c r="C178" s="81"/>
      <c r="D178" s="81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6"/>
      <c r="R178" s="166"/>
      <c r="S178" s="166"/>
      <c r="T178" s="166"/>
      <c r="U178" s="166"/>
      <c r="V178" s="166"/>
      <c r="W178" s="81"/>
      <c r="X178" s="81"/>
      <c r="Y178" s="81"/>
      <c r="Z178" s="81"/>
      <c r="AA178" s="81"/>
      <c r="AB178" s="81"/>
    </row>
    <row r="179" spans="2:28" ht="18.75">
      <c r="B179" s="81"/>
      <c r="C179" s="81"/>
      <c r="D179" s="81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6"/>
      <c r="R179" s="166"/>
      <c r="S179" s="166"/>
      <c r="T179" s="166"/>
      <c r="U179" s="166"/>
      <c r="V179" s="166"/>
      <c r="W179" s="81"/>
      <c r="X179" s="81"/>
      <c r="Y179" s="81"/>
      <c r="Z179" s="81"/>
      <c r="AA179" s="81"/>
      <c r="AB179" s="81"/>
    </row>
    <row r="180" spans="2:28" ht="18.75">
      <c r="B180" s="81"/>
      <c r="C180" s="81"/>
      <c r="D180" s="81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6"/>
      <c r="R180" s="166"/>
      <c r="S180" s="166"/>
      <c r="T180" s="166"/>
      <c r="U180" s="166"/>
      <c r="V180" s="166"/>
      <c r="W180" s="81"/>
      <c r="X180" s="81"/>
      <c r="Y180" s="81"/>
      <c r="Z180" s="81"/>
      <c r="AA180" s="81"/>
      <c r="AB180" s="81"/>
    </row>
    <row r="181" spans="2:28" ht="18.75">
      <c r="B181" s="81"/>
      <c r="C181" s="81"/>
      <c r="D181" s="81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6"/>
      <c r="R181" s="166"/>
      <c r="S181" s="166"/>
      <c r="T181" s="166"/>
      <c r="U181" s="166"/>
      <c r="V181" s="166"/>
      <c r="W181" s="81"/>
      <c r="X181" s="81"/>
      <c r="Y181" s="81"/>
      <c r="Z181" s="81"/>
      <c r="AA181" s="81"/>
      <c r="AB181" s="81"/>
    </row>
    <row r="182" spans="2:28" ht="18.75">
      <c r="B182" s="81"/>
      <c r="C182" s="81"/>
      <c r="D182" s="81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6"/>
      <c r="R182" s="166"/>
      <c r="S182" s="166"/>
      <c r="T182" s="166"/>
      <c r="U182" s="166"/>
      <c r="V182" s="166"/>
      <c r="W182" s="81"/>
      <c r="X182" s="81"/>
      <c r="Y182" s="81"/>
      <c r="Z182" s="81"/>
      <c r="AA182" s="81"/>
      <c r="AB182" s="81"/>
    </row>
    <row r="183" spans="2:28" ht="18.75">
      <c r="B183" s="81"/>
      <c r="C183" s="81"/>
      <c r="D183" s="81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6"/>
      <c r="R183" s="166"/>
      <c r="S183" s="166"/>
      <c r="T183" s="166"/>
      <c r="U183" s="166"/>
      <c r="V183" s="166"/>
      <c r="W183" s="81"/>
      <c r="X183" s="81"/>
      <c r="Y183" s="81"/>
      <c r="Z183" s="81"/>
      <c r="AA183" s="81"/>
      <c r="AB183" s="81"/>
    </row>
    <row r="184" spans="2:28" ht="18.75">
      <c r="B184" s="81"/>
      <c r="C184" s="81"/>
      <c r="D184" s="81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6"/>
      <c r="R184" s="166"/>
      <c r="S184" s="166"/>
      <c r="T184" s="166"/>
      <c r="U184" s="166"/>
      <c r="V184" s="166"/>
      <c r="W184" s="81"/>
      <c r="X184" s="81"/>
      <c r="Y184" s="81"/>
      <c r="Z184" s="81"/>
      <c r="AA184" s="81"/>
      <c r="AB184" s="81"/>
    </row>
    <row r="185" spans="2:28" ht="18.75">
      <c r="B185" s="81"/>
      <c r="C185" s="81"/>
      <c r="D185" s="81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6"/>
      <c r="R185" s="166"/>
      <c r="S185" s="166"/>
      <c r="T185" s="166"/>
      <c r="U185" s="166"/>
      <c r="V185" s="166"/>
      <c r="W185" s="81"/>
      <c r="X185" s="81"/>
      <c r="Y185" s="81"/>
      <c r="Z185" s="81"/>
      <c r="AA185" s="81"/>
      <c r="AB185" s="81"/>
    </row>
    <row r="186" spans="2:28" ht="18.75">
      <c r="B186" s="81"/>
      <c r="C186" s="81"/>
      <c r="D186" s="81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6"/>
      <c r="R186" s="166"/>
      <c r="S186" s="166"/>
      <c r="T186" s="166"/>
      <c r="U186" s="166"/>
      <c r="V186" s="166"/>
      <c r="W186" s="81"/>
      <c r="X186" s="81"/>
      <c r="Y186" s="81"/>
      <c r="Z186" s="81"/>
      <c r="AA186" s="81"/>
      <c r="AB186" s="81"/>
    </row>
    <row r="187" spans="2:28" ht="18.75">
      <c r="B187" s="81"/>
      <c r="C187" s="81"/>
      <c r="D187" s="81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6"/>
      <c r="R187" s="166"/>
      <c r="S187" s="166"/>
      <c r="T187" s="166"/>
      <c r="U187" s="166"/>
      <c r="V187" s="166"/>
      <c r="W187" s="81"/>
      <c r="X187" s="81"/>
      <c r="Y187" s="81"/>
      <c r="Z187" s="81"/>
      <c r="AA187" s="81"/>
      <c r="AB187" s="81"/>
    </row>
    <row r="188" spans="2:28" ht="18.75">
      <c r="B188" s="81"/>
      <c r="C188" s="81"/>
      <c r="D188" s="81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6"/>
      <c r="R188" s="166"/>
      <c r="S188" s="166"/>
      <c r="T188" s="166"/>
      <c r="U188" s="166"/>
      <c r="V188" s="166"/>
      <c r="W188" s="81"/>
      <c r="X188" s="81"/>
      <c r="Y188" s="81"/>
      <c r="Z188" s="81"/>
      <c r="AA188" s="81"/>
      <c r="AB188" s="81"/>
    </row>
    <row r="189" spans="2:28" ht="18.75">
      <c r="B189" s="81"/>
      <c r="C189" s="81"/>
      <c r="D189" s="81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6"/>
      <c r="R189" s="166"/>
      <c r="S189" s="166"/>
      <c r="T189" s="166"/>
      <c r="U189" s="166"/>
      <c r="V189" s="166"/>
      <c r="W189" s="81"/>
      <c r="X189" s="81"/>
      <c r="Y189" s="81"/>
      <c r="Z189" s="81"/>
      <c r="AA189" s="81"/>
      <c r="AB189" s="81"/>
    </row>
    <row r="190" spans="2:28" ht="18.75">
      <c r="B190" s="81"/>
      <c r="C190" s="81"/>
      <c r="D190" s="81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6"/>
      <c r="R190" s="166"/>
      <c r="S190" s="166"/>
      <c r="T190" s="166"/>
      <c r="U190" s="166"/>
      <c r="V190" s="166"/>
      <c r="W190" s="81"/>
      <c r="X190" s="81"/>
      <c r="Y190" s="81"/>
      <c r="Z190" s="81"/>
      <c r="AA190" s="81"/>
      <c r="AB190" s="81"/>
    </row>
    <row r="191" spans="2:28" ht="18.75">
      <c r="B191" s="81"/>
      <c r="C191" s="81"/>
      <c r="D191" s="81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6"/>
      <c r="R191" s="166"/>
      <c r="S191" s="166"/>
      <c r="T191" s="166"/>
      <c r="U191" s="166"/>
      <c r="V191" s="166"/>
      <c r="W191" s="81"/>
      <c r="X191" s="81"/>
      <c r="Y191" s="81"/>
      <c r="Z191" s="81"/>
      <c r="AA191" s="81"/>
      <c r="AB191" s="81"/>
    </row>
    <row r="192" spans="2:28" ht="18.75">
      <c r="B192" s="81"/>
      <c r="C192" s="81"/>
      <c r="D192" s="81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6"/>
      <c r="R192" s="166"/>
      <c r="S192" s="166"/>
      <c r="T192" s="166"/>
      <c r="U192" s="166"/>
      <c r="V192" s="166"/>
      <c r="W192" s="81"/>
      <c r="X192" s="81"/>
      <c r="Y192" s="81"/>
      <c r="Z192" s="81"/>
      <c r="AA192" s="81"/>
      <c r="AB192" s="81"/>
    </row>
    <row r="193" spans="2:28" ht="18.75">
      <c r="B193" s="81"/>
      <c r="C193" s="81"/>
      <c r="D193" s="81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66"/>
      <c r="S193" s="166"/>
      <c r="T193" s="166"/>
      <c r="U193" s="166"/>
      <c r="V193" s="166"/>
      <c r="W193" s="81"/>
      <c r="X193" s="81"/>
      <c r="Y193" s="81"/>
      <c r="Z193" s="81"/>
      <c r="AA193" s="81"/>
      <c r="AB193" s="81"/>
    </row>
    <row r="194" spans="2:28" ht="18.75">
      <c r="B194" s="81"/>
      <c r="C194" s="81"/>
      <c r="D194" s="81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6"/>
      <c r="R194" s="166"/>
      <c r="S194" s="166"/>
      <c r="T194" s="166"/>
      <c r="U194" s="166"/>
      <c r="V194" s="166"/>
      <c r="W194" s="81"/>
      <c r="X194" s="81"/>
      <c r="Y194" s="81"/>
      <c r="Z194" s="81"/>
      <c r="AA194" s="81"/>
      <c r="AB194" s="81"/>
    </row>
    <row r="195" spans="2:28" ht="18.75">
      <c r="B195" s="81"/>
      <c r="C195" s="81"/>
      <c r="D195" s="81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6"/>
      <c r="R195" s="166"/>
      <c r="S195" s="166"/>
      <c r="T195" s="166"/>
      <c r="U195" s="166"/>
      <c r="V195" s="166"/>
      <c r="W195" s="81"/>
      <c r="X195" s="81"/>
      <c r="Y195" s="81"/>
      <c r="Z195" s="81"/>
      <c r="AA195" s="81"/>
      <c r="AB195" s="81"/>
    </row>
    <row r="196" spans="2:28" ht="18.75">
      <c r="B196" s="81"/>
      <c r="C196" s="81"/>
      <c r="D196" s="81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6"/>
      <c r="R196" s="166"/>
      <c r="S196" s="166"/>
      <c r="T196" s="166"/>
      <c r="U196" s="166"/>
      <c r="V196" s="166"/>
      <c r="W196" s="81"/>
      <c r="X196" s="81"/>
      <c r="Y196" s="81"/>
      <c r="Z196" s="81"/>
      <c r="AA196" s="81"/>
      <c r="AB196" s="81"/>
    </row>
    <row r="197" spans="2:28" ht="18.75">
      <c r="B197" s="81"/>
      <c r="C197" s="81"/>
      <c r="D197" s="81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6"/>
      <c r="R197" s="166"/>
      <c r="S197" s="166"/>
      <c r="T197" s="166"/>
      <c r="U197" s="166"/>
      <c r="V197" s="166"/>
      <c r="W197" s="81"/>
      <c r="X197" s="81"/>
      <c r="Y197" s="81"/>
      <c r="Z197" s="81"/>
      <c r="AA197" s="81"/>
      <c r="AB197" s="81"/>
    </row>
    <row r="198" spans="2:28" ht="18.75">
      <c r="B198" s="81"/>
      <c r="C198" s="81"/>
      <c r="D198" s="81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6"/>
      <c r="R198" s="166"/>
      <c r="S198" s="166"/>
      <c r="T198" s="166"/>
      <c r="U198" s="166"/>
      <c r="V198" s="166"/>
      <c r="W198" s="81"/>
      <c r="X198" s="81"/>
      <c r="Y198" s="81"/>
      <c r="Z198" s="81"/>
      <c r="AA198" s="81"/>
      <c r="AB198" s="81"/>
    </row>
    <row r="199" spans="2:28" ht="18.75">
      <c r="B199" s="81"/>
      <c r="C199" s="81"/>
      <c r="D199" s="81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6"/>
      <c r="R199" s="166"/>
      <c r="S199" s="166"/>
      <c r="T199" s="166"/>
      <c r="U199" s="166"/>
      <c r="V199" s="166"/>
      <c r="W199" s="81"/>
      <c r="X199" s="81"/>
      <c r="Y199" s="81"/>
      <c r="Z199" s="81"/>
      <c r="AA199" s="81"/>
      <c r="AB199" s="81"/>
    </row>
    <row r="200" spans="2:28" ht="18.75">
      <c r="B200" s="81"/>
      <c r="C200" s="81"/>
      <c r="D200" s="81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6"/>
      <c r="R200" s="166"/>
      <c r="S200" s="166"/>
      <c r="T200" s="166"/>
      <c r="U200" s="166"/>
      <c r="V200" s="166"/>
      <c r="W200" s="81"/>
      <c r="X200" s="81"/>
      <c r="Y200" s="81"/>
      <c r="Z200" s="81"/>
      <c r="AA200" s="81"/>
      <c r="AB200" s="81"/>
    </row>
    <row r="201" spans="2:28" ht="18.75">
      <c r="B201" s="81"/>
      <c r="C201" s="81"/>
      <c r="D201" s="81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6"/>
      <c r="R201" s="166"/>
      <c r="S201" s="166"/>
      <c r="T201" s="166"/>
      <c r="U201" s="166"/>
      <c r="V201" s="166"/>
      <c r="W201" s="81"/>
      <c r="X201" s="81"/>
      <c r="Y201" s="81"/>
      <c r="Z201" s="81"/>
      <c r="AA201" s="81"/>
      <c r="AB201" s="81"/>
    </row>
    <row r="202" spans="2:28" ht="18.75">
      <c r="B202" s="81"/>
      <c r="C202" s="81"/>
      <c r="D202" s="81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6"/>
      <c r="R202" s="166"/>
      <c r="S202" s="166"/>
      <c r="T202" s="166"/>
      <c r="U202" s="166"/>
      <c r="V202" s="166"/>
      <c r="W202" s="81"/>
      <c r="X202" s="81"/>
      <c r="Y202" s="81"/>
      <c r="Z202" s="81"/>
      <c r="AA202" s="81"/>
      <c r="AB202" s="81"/>
    </row>
    <row r="203" spans="2:28" ht="18.75">
      <c r="B203" s="81"/>
      <c r="C203" s="81"/>
      <c r="D203" s="81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6"/>
      <c r="R203" s="166"/>
      <c r="S203" s="166"/>
      <c r="T203" s="166"/>
      <c r="U203" s="166"/>
      <c r="V203" s="166"/>
      <c r="W203" s="81"/>
      <c r="X203" s="81"/>
      <c r="Y203" s="81"/>
      <c r="Z203" s="81"/>
      <c r="AA203" s="81"/>
      <c r="AB203" s="81"/>
    </row>
    <row r="204" spans="2:28" ht="18.75">
      <c r="B204" s="81"/>
      <c r="C204" s="81"/>
      <c r="D204" s="81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6"/>
      <c r="R204" s="166"/>
      <c r="S204" s="166"/>
      <c r="T204" s="166"/>
      <c r="U204" s="166"/>
      <c r="V204" s="166"/>
      <c r="W204" s="81"/>
      <c r="X204" s="81"/>
      <c r="Y204" s="81"/>
      <c r="Z204" s="81"/>
      <c r="AA204" s="81"/>
      <c r="AB204" s="81"/>
    </row>
    <row r="205" spans="2:28" ht="18.75">
      <c r="B205" s="81"/>
      <c r="C205" s="81"/>
      <c r="D205" s="81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6"/>
      <c r="R205" s="166"/>
      <c r="S205" s="166"/>
      <c r="T205" s="166"/>
      <c r="U205" s="166"/>
      <c r="V205" s="166"/>
      <c r="W205" s="81"/>
      <c r="X205" s="81"/>
      <c r="Y205" s="81"/>
      <c r="Z205" s="81"/>
      <c r="AA205" s="81"/>
      <c r="AB205" s="81"/>
    </row>
    <row r="206" spans="2:28" ht="18.75">
      <c r="B206" s="81"/>
      <c r="C206" s="81"/>
      <c r="D206" s="81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6"/>
      <c r="R206" s="166"/>
      <c r="S206" s="166"/>
      <c r="T206" s="166"/>
      <c r="U206" s="166"/>
      <c r="V206" s="166"/>
      <c r="W206" s="81"/>
      <c r="X206" s="81"/>
      <c r="Y206" s="81"/>
      <c r="Z206" s="81"/>
      <c r="AA206" s="81"/>
      <c r="AB206" s="81"/>
    </row>
    <row r="207" spans="2:28" ht="18.75">
      <c r="B207" s="81"/>
      <c r="C207" s="81"/>
      <c r="D207" s="81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6"/>
      <c r="R207" s="166"/>
      <c r="S207" s="166"/>
      <c r="T207" s="166"/>
      <c r="U207" s="166"/>
      <c r="V207" s="166"/>
      <c r="W207" s="81"/>
      <c r="X207" s="81"/>
      <c r="Y207" s="81"/>
      <c r="Z207" s="81"/>
      <c r="AA207" s="81"/>
      <c r="AB207" s="81"/>
    </row>
    <row r="208" spans="2:28" ht="18.75">
      <c r="B208" s="81"/>
      <c r="C208" s="81"/>
      <c r="D208" s="81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6"/>
      <c r="R208" s="166"/>
      <c r="S208" s="166"/>
      <c r="T208" s="166"/>
      <c r="U208" s="166"/>
      <c r="V208" s="166"/>
      <c r="W208" s="81"/>
      <c r="X208" s="81"/>
      <c r="Y208" s="81"/>
      <c r="Z208" s="81"/>
      <c r="AA208" s="81"/>
      <c r="AB208" s="81"/>
    </row>
    <row r="209" spans="2:28" ht="18.75">
      <c r="B209" s="81"/>
      <c r="C209" s="81"/>
      <c r="D209" s="81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6"/>
      <c r="R209" s="166"/>
      <c r="S209" s="166"/>
      <c r="T209" s="166"/>
      <c r="U209" s="166"/>
      <c r="V209" s="166"/>
      <c r="W209" s="81"/>
      <c r="X209" s="81"/>
      <c r="Y209" s="81"/>
      <c r="Z209" s="81"/>
      <c r="AA209" s="81"/>
      <c r="AB209" s="81"/>
    </row>
    <row r="210" spans="2:28" ht="18.75">
      <c r="B210" s="81"/>
      <c r="C210" s="81"/>
      <c r="D210" s="81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6"/>
      <c r="R210" s="166"/>
      <c r="S210" s="166"/>
      <c r="T210" s="166"/>
      <c r="U210" s="166"/>
      <c r="V210" s="166"/>
      <c r="W210" s="81"/>
      <c r="X210" s="81"/>
      <c r="Y210" s="81"/>
      <c r="Z210" s="81"/>
      <c r="AA210" s="81"/>
      <c r="AB210" s="81"/>
    </row>
    <row r="211" spans="2:28" ht="18.75">
      <c r="B211" s="81"/>
      <c r="C211" s="81"/>
      <c r="D211" s="81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6"/>
      <c r="R211" s="166"/>
      <c r="S211" s="166"/>
      <c r="T211" s="166"/>
      <c r="U211" s="166"/>
      <c r="V211" s="166"/>
      <c r="W211" s="81"/>
      <c r="X211" s="81"/>
      <c r="Y211" s="81"/>
      <c r="Z211" s="81"/>
      <c r="AA211" s="81"/>
      <c r="AB211" s="81"/>
    </row>
    <row r="212" spans="2:28" ht="18.75">
      <c r="B212" s="81"/>
      <c r="C212" s="81"/>
      <c r="D212" s="81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6"/>
      <c r="R212" s="166"/>
      <c r="S212" s="166"/>
      <c r="T212" s="166"/>
      <c r="U212" s="166"/>
      <c r="V212" s="166"/>
      <c r="W212" s="81"/>
      <c r="X212" s="81"/>
      <c r="Y212" s="81"/>
      <c r="Z212" s="81"/>
      <c r="AA212" s="81"/>
      <c r="AB212" s="81"/>
    </row>
    <row r="213" spans="2:28" ht="18.75">
      <c r="B213" s="81"/>
      <c r="C213" s="81"/>
      <c r="D213" s="81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6"/>
      <c r="R213" s="166"/>
      <c r="S213" s="166"/>
      <c r="T213" s="166"/>
      <c r="U213" s="166"/>
      <c r="V213" s="166"/>
      <c r="W213" s="81"/>
      <c r="X213" s="81"/>
      <c r="Y213" s="81"/>
      <c r="Z213" s="81"/>
      <c r="AA213" s="81"/>
      <c r="AB213" s="81"/>
    </row>
    <row r="214" spans="2:28" ht="18.75">
      <c r="B214" s="81"/>
      <c r="C214" s="81"/>
      <c r="D214" s="81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6"/>
      <c r="R214" s="166"/>
      <c r="S214" s="166"/>
      <c r="T214" s="166"/>
      <c r="U214" s="166"/>
      <c r="V214" s="166"/>
      <c r="W214" s="81"/>
      <c r="X214" s="81"/>
      <c r="Y214" s="81"/>
      <c r="Z214" s="81"/>
      <c r="AA214" s="81"/>
      <c r="AB214" s="81"/>
    </row>
    <row r="215" spans="2:28" ht="18.75">
      <c r="B215" s="81"/>
      <c r="C215" s="81"/>
      <c r="D215" s="81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6"/>
      <c r="R215" s="166"/>
      <c r="S215" s="166"/>
      <c r="T215" s="166"/>
      <c r="U215" s="166"/>
      <c r="V215" s="166"/>
      <c r="W215" s="81"/>
      <c r="X215" s="81"/>
      <c r="Y215" s="81"/>
      <c r="Z215" s="81"/>
      <c r="AA215" s="81"/>
      <c r="AB215" s="81"/>
    </row>
    <row r="216" spans="2:28" ht="18.75">
      <c r="B216" s="81"/>
      <c r="C216" s="81"/>
      <c r="D216" s="81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6"/>
      <c r="R216" s="166"/>
      <c r="S216" s="166"/>
      <c r="T216" s="166"/>
      <c r="U216" s="166"/>
      <c r="V216" s="166"/>
      <c r="W216" s="81"/>
      <c r="X216" s="81"/>
      <c r="Y216" s="81"/>
      <c r="Z216" s="81"/>
      <c r="AA216" s="81"/>
      <c r="AB216" s="81"/>
    </row>
    <row r="217" spans="2:28" ht="18.75">
      <c r="B217" s="81"/>
      <c r="C217" s="81"/>
      <c r="D217" s="81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6"/>
      <c r="R217" s="166"/>
      <c r="S217" s="166"/>
      <c r="T217" s="166"/>
      <c r="U217" s="166"/>
      <c r="V217" s="166"/>
      <c r="W217" s="81"/>
      <c r="X217" s="81"/>
      <c r="Y217" s="81"/>
      <c r="Z217" s="81"/>
      <c r="AA217" s="81"/>
      <c r="AB217" s="81"/>
    </row>
    <row r="218" spans="2:28" ht="18.75">
      <c r="B218" s="81"/>
      <c r="C218" s="81"/>
      <c r="D218" s="81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6"/>
      <c r="R218" s="166"/>
      <c r="S218" s="166"/>
      <c r="T218" s="166"/>
      <c r="U218" s="166"/>
      <c r="V218" s="166"/>
      <c r="W218" s="81"/>
      <c r="X218" s="81"/>
      <c r="Y218" s="81"/>
      <c r="Z218" s="81"/>
      <c r="AA218" s="81"/>
      <c r="AB218" s="81"/>
    </row>
    <row r="219" spans="2:28" ht="18.75">
      <c r="B219" s="81"/>
      <c r="C219" s="81"/>
      <c r="D219" s="81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6"/>
      <c r="R219" s="166"/>
      <c r="S219" s="166"/>
      <c r="T219" s="166"/>
      <c r="U219" s="166"/>
      <c r="V219" s="166"/>
      <c r="W219" s="81"/>
      <c r="X219" s="81"/>
      <c r="Y219" s="81"/>
      <c r="Z219" s="81"/>
      <c r="AA219" s="81"/>
      <c r="AB219" s="81"/>
    </row>
    <row r="220" spans="2:28" ht="18.75">
      <c r="B220" s="81"/>
      <c r="C220" s="81"/>
      <c r="D220" s="81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6"/>
      <c r="R220" s="166"/>
      <c r="S220" s="166"/>
      <c r="T220" s="166"/>
      <c r="U220" s="166"/>
      <c r="V220" s="166"/>
      <c r="W220" s="81"/>
      <c r="X220" s="81"/>
      <c r="Y220" s="81"/>
      <c r="Z220" s="81"/>
      <c r="AA220" s="81"/>
      <c r="AB220" s="81"/>
    </row>
    <row r="221" spans="2:28" ht="18.75">
      <c r="B221" s="81"/>
      <c r="C221" s="81"/>
      <c r="D221" s="81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6"/>
      <c r="R221" s="166"/>
      <c r="S221" s="166"/>
      <c r="T221" s="166"/>
      <c r="U221" s="166"/>
      <c r="V221" s="166"/>
      <c r="W221" s="81"/>
      <c r="X221" s="81"/>
      <c r="Y221" s="81"/>
      <c r="Z221" s="81"/>
      <c r="AA221" s="81"/>
      <c r="AB221" s="81"/>
    </row>
    <row r="222" spans="2:28" ht="18.75">
      <c r="B222" s="81"/>
      <c r="C222" s="81"/>
      <c r="D222" s="81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6"/>
      <c r="R222" s="166"/>
      <c r="S222" s="166"/>
      <c r="T222" s="166"/>
      <c r="U222" s="166"/>
      <c r="V222" s="166"/>
      <c r="W222" s="81"/>
      <c r="X222" s="81"/>
      <c r="Y222" s="81"/>
      <c r="Z222" s="81"/>
      <c r="AA222" s="81"/>
      <c r="AB222" s="81"/>
    </row>
    <row r="223" spans="2:28" ht="18.75">
      <c r="B223" s="81"/>
      <c r="C223" s="81"/>
      <c r="D223" s="81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6"/>
      <c r="R223" s="166"/>
      <c r="S223" s="166"/>
      <c r="T223" s="166"/>
      <c r="U223" s="166"/>
      <c r="V223" s="166"/>
      <c r="W223" s="81"/>
      <c r="X223" s="81"/>
      <c r="Y223" s="81"/>
      <c r="Z223" s="81"/>
      <c r="AA223" s="81"/>
      <c r="AB223" s="81"/>
    </row>
    <row r="224" spans="2:28" ht="18.75">
      <c r="B224" s="81"/>
      <c r="C224" s="81"/>
      <c r="D224" s="81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6"/>
      <c r="R224" s="166"/>
      <c r="S224" s="166"/>
      <c r="T224" s="166"/>
      <c r="U224" s="166"/>
      <c r="V224" s="166"/>
      <c r="W224" s="81"/>
      <c r="X224" s="81"/>
      <c r="Y224" s="81"/>
      <c r="Z224" s="81"/>
      <c r="AA224" s="81"/>
      <c r="AB224" s="81"/>
    </row>
    <row r="225" spans="2:28" ht="18.75">
      <c r="B225" s="81"/>
      <c r="C225" s="81"/>
      <c r="D225" s="81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6"/>
      <c r="R225" s="166"/>
      <c r="S225" s="166"/>
      <c r="T225" s="166"/>
      <c r="U225" s="166"/>
      <c r="V225" s="166"/>
      <c r="W225" s="81"/>
      <c r="X225" s="81"/>
      <c r="Y225" s="81"/>
      <c r="Z225" s="81"/>
      <c r="AA225" s="81"/>
      <c r="AB225" s="81"/>
    </row>
    <row r="226" spans="2:28" ht="18.75">
      <c r="B226" s="81"/>
      <c r="C226" s="81"/>
      <c r="D226" s="81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6"/>
      <c r="R226" s="166"/>
      <c r="S226" s="166"/>
      <c r="T226" s="166"/>
      <c r="U226" s="166"/>
      <c r="V226" s="166"/>
      <c r="W226" s="81"/>
      <c r="X226" s="81"/>
      <c r="Y226" s="81"/>
      <c r="Z226" s="81"/>
      <c r="AA226" s="81"/>
      <c r="AB226" s="81"/>
    </row>
    <row r="227" spans="2:28" ht="18.75">
      <c r="B227" s="81"/>
      <c r="C227" s="81"/>
      <c r="D227" s="81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6"/>
      <c r="R227" s="166"/>
      <c r="S227" s="166"/>
      <c r="T227" s="166"/>
      <c r="U227" s="166"/>
      <c r="V227" s="166"/>
      <c r="W227" s="81"/>
      <c r="X227" s="81"/>
      <c r="Y227" s="81"/>
      <c r="Z227" s="81"/>
      <c r="AA227" s="81"/>
      <c r="AB227" s="81"/>
    </row>
    <row r="228" spans="2:28" ht="18.75">
      <c r="B228" s="81"/>
      <c r="C228" s="81"/>
      <c r="D228" s="81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6"/>
      <c r="R228" s="166"/>
      <c r="S228" s="166"/>
      <c r="T228" s="166"/>
      <c r="U228" s="166"/>
      <c r="V228" s="166"/>
      <c r="W228" s="81"/>
      <c r="X228" s="81"/>
      <c r="Y228" s="81"/>
      <c r="Z228" s="81"/>
      <c r="AA228" s="81"/>
      <c r="AB228" s="81"/>
    </row>
    <row r="229" spans="2:28" ht="18.75">
      <c r="B229" s="81"/>
      <c r="C229" s="81"/>
      <c r="D229" s="81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6"/>
      <c r="R229" s="166"/>
      <c r="S229" s="166"/>
      <c r="T229" s="166"/>
      <c r="U229" s="166"/>
      <c r="V229" s="166"/>
      <c r="W229" s="81"/>
      <c r="X229" s="81"/>
      <c r="Y229" s="81"/>
      <c r="Z229" s="81"/>
      <c r="AA229" s="81"/>
      <c r="AB229" s="81"/>
    </row>
    <row r="230" spans="2:28" ht="18.75">
      <c r="B230" s="81"/>
      <c r="C230" s="81"/>
      <c r="D230" s="81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6"/>
      <c r="R230" s="166"/>
      <c r="S230" s="166"/>
      <c r="T230" s="166"/>
      <c r="U230" s="166"/>
      <c r="V230" s="166"/>
      <c r="W230" s="81"/>
      <c r="X230" s="81"/>
      <c r="Y230" s="81"/>
      <c r="Z230" s="81"/>
      <c r="AA230" s="81"/>
      <c r="AB230" s="81"/>
    </row>
    <row r="231" spans="2:28" ht="18.75">
      <c r="B231" s="81"/>
      <c r="C231" s="81"/>
      <c r="D231" s="81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6"/>
      <c r="R231" s="166"/>
      <c r="S231" s="166"/>
      <c r="T231" s="166"/>
      <c r="U231" s="166"/>
      <c r="V231" s="166"/>
      <c r="W231" s="81"/>
      <c r="X231" s="81"/>
      <c r="Y231" s="81"/>
      <c r="Z231" s="81"/>
      <c r="AA231" s="81"/>
      <c r="AB231" s="81"/>
    </row>
    <row r="232" spans="2:28" ht="18.75">
      <c r="B232" s="81"/>
      <c r="C232" s="81"/>
      <c r="D232" s="81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6"/>
      <c r="R232" s="166"/>
      <c r="S232" s="166"/>
      <c r="T232" s="166"/>
      <c r="U232" s="166"/>
      <c r="V232" s="166"/>
      <c r="W232" s="81"/>
      <c r="X232" s="81"/>
      <c r="Y232" s="81"/>
      <c r="Z232" s="81"/>
      <c r="AA232" s="81"/>
      <c r="AB232" s="81"/>
    </row>
    <row r="233" spans="2:28" ht="18.75">
      <c r="B233" s="81"/>
      <c r="C233" s="81"/>
      <c r="D233" s="81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6"/>
      <c r="R233" s="166"/>
      <c r="S233" s="166"/>
      <c r="T233" s="166"/>
      <c r="U233" s="166"/>
      <c r="V233" s="166"/>
      <c r="W233" s="81"/>
      <c r="X233" s="81"/>
      <c r="Y233" s="81"/>
      <c r="Z233" s="81"/>
      <c r="AA233" s="81"/>
      <c r="AB233" s="81"/>
    </row>
    <row r="234" spans="2:28" ht="18.75">
      <c r="B234" s="81"/>
      <c r="C234" s="81"/>
      <c r="D234" s="81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6"/>
      <c r="R234" s="166"/>
      <c r="S234" s="166"/>
      <c r="T234" s="166"/>
      <c r="U234" s="166"/>
      <c r="V234" s="166"/>
      <c r="W234" s="81"/>
      <c r="X234" s="81"/>
      <c r="Y234" s="81"/>
      <c r="Z234" s="81"/>
      <c r="AA234" s="81"/>
      <c r="AB234" s="81"/>
    </row>
    <row r="235" spans="2:28" ht="18.75">
      <c r="B235" s="81"/>
      <c r="C235" s="81"/>
      <c r="D235" s="81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6"/>
      <c r="R235" s="166"/>
      <c r="S235" s="166"/>
      <c r="T235" s="166"/>
      <c r="U235" s="166"/>
      <c r="V235" s="166"/>
      <c r="W235" s="81"/>
      <c r="X235" s="81"/>
      <c r="Y235" s="81"/>
      <c r="Z235" s="81"/>
      <c r="AA235" s="81"/>
      <c r="AB235" s="81"/>
    </row>
    <row r="236" spans="2:28" ht="18.75">
      <c r="B236" s="81"/>
      <c r="C236" s="81"/>
      <c r="D236" s="81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6"/>
      <c r="R236" s="166"/>
      <c r="S236" s="166"/>
      <c r="T236" s="166"/>
      <c r="U236" s="166"/>
      <c r="V236" s="166"/>
      <c r="W236" s="81"/>
      <c r="X236" s="81"/>
      <c r="Y236" s="81"/>
      <c r="Z236" s="81"/>
      <c r="AA236" s="81"/>
      <c r="AB236" s="81"/>
    </row>
    <row r="237" spans="2:28" ht="18.75">
      <c r="B237" s="81"/>
      <c r="C237" s="81"/>
      <c r="D237" s="81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6"/>
      <c r="R237" s="166"/>
      <c r="S237" s="166"/>
      <c r="T237" s="166"/>
      <c r="U237" s="166"/>
      <c r="V237" s="166"/>
      <c r="W237" s="81"/>
      <c r="X237" s="81"/>
      <c r="Y237" s="81"/>
      <c r="Z237" s="81"/>
      <c r="AA237" s="81"/>
      <c r="AB237" s="81"/>
    </row>
    <row r="238" spans="2:28" ht="18.75">
      <c r="B238" s="81"/>
      <c r="C238" s="81"/>
      <c r="D238" s="81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6"/>
      <c r="R238" s="166"/>
      <c r="S238" s="166"/>
      <c r="T238" s="166"/>
      <c r="U238" s="166"/>
      <c r="V238" s="166"/>
      <c r="W238" s="81"/>
      <c r="X238" s="81"/>
      <c r="Y238" s="81"/>
      <c r="Z238" s="81"/>
      <c r="AA238" s="81"/>
      <c r="AB238" s="81"/>
    </row>
    <row r="239" spans="2:28" ht="18.75">
      <c r="B239" s="81"/>
      <c r="C239" s="81"/>
      <c r="D239" s="81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6"/>
      <c r="R239" s="166"/>
      <c r="S239" s="166"/>
      <c r="T239" s="166"/>
      <c r="U239" s="166"/>
      <c r="V239" s="166"/>
      <c r="W239" s="81"/>
      <c r="X239" s="81"/>
      <c r="Y239" s="81"/>
      <c r="Z239" s="81"/>
      <c r="AA239" s="81"/>
      <c r="AB239" s="81"/>
    </row>
    <row r="240" spans="2:28" ht="18.75">
      <c r="B240" s="81"/>
      <c r="C240" s="81"/>
      <c r="D240" s="81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6"/>
      <c r="R240" s="166"/>
      <c r="S240" s="166"/>
      <c r="T240" s="166"/>
      <c r="U240" s="166"/>
      <c r="V240" s="166"/>
      <c r="W240" s="81"/>
      <c r="X240" s="81"/>
      <c r="Y240" s="81"/>
      <c r="Z240" s="81"/>
      <c r="AA240" s="81"/>
      <c r="AB240" s="81"/>
    </row>
    <row r="241" spans="2:28" ht="18.75">
      <c r="B241" s="81"/>
      <c r="C241" s="81"/>
      <c r="D241" s="81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6"/>
      <c r="R241" s="166"/>
      <c r="S241" s="166"/>
      <c r="T241" s="166"/>
      <c r="U241" s="166"/>
      <c r="V241" s="166"/>
      <c r="W241" s="81"/>
      <c r="X241" s="81"/>
      <c r="Y241" s="81"/>
      <c r="Z241" s="81"/>
      <c r="AA241" s="81"/>
      <c r="AB241" s="81"/>
    </row>
    <row r="242" spans="2:28" ht="18.75">
      <c r="B242" s="81"/>
      <c r="C242" s="81"/>
      <c r="D242" s="81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6"/>
      <c r="R242" s="166"/>
      <c r="S242" s="166"/>
      <c r="T242" s="166"/>
      <c r="U242" s="166"/>
      <c r="V242" s="166"/>
      <c r="W242" s="81"/>
      <c r="X242" s="81"/>
      <c r="Y242" s="81"/>
      <c r="Z242" s="81"/>
      <c r="AA242" s="81"/>
      <c r="AB242" s="81"/>
    </row>
    <row r="243" spans="2:28" ht="18.75">
      <c r="B243" s="81"/>
      <c r="C243" s="81"/>
      <c r="D243" s="81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6"/>
      <c r="R243" s="166"/>
      <c r="S243" s="166"/>
      <c r="T243" s="166"/>
      <c r="U243" s="166"/>
      <c r="V243" s="166"/>
      <c r="W243" s="81"/>
      <c r="X243" s="81"/>
      <c r="Y243" s="81"/>
      <c r="Z243" s="81"/>
      <c r="AA243" s="81"/>
      <c r="AB243" s="81"/>
    </row>
    <row r="244" spans="2:28" ht="18.75">
      <c r="B244" s="81"/>
      <c r="C244" s="81"/>
      <c r="D244" s="81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6"/>
      <c r="R244" s="166"/>
      <c r="S244" s="166"/>
      <c r="T244" s="166"/>
      <c r="U244" s="166"/>
      <c r="V244" s="166"/>
      <c r="W244" s="81"/>
      <c r="X244" s="81"/>
      <c r="Y244" s="81"/>
      <c r="Z244" s="81"/>
      <c r="AA244" s="81"/>
      <c r="AB244" s="81"/>
    </row>
    <row r="245" spans="2:28" ht="18.75">
      <c r="B245" s="81"/>
      <c r="C245" s="81"/>
      <c r="D245" s="81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6"/>
      <c r="R245" s="166"/>
      <c r="S245" s="166"/>
      <c r="T245" s="166"/>
      <c r="U245" s="166"/>
      <c r="V245" s="166"/>
      <c r="W245" s="81"/>
      <c r="X245" s="81"/>
      <c r="Y245" s="81"/>
      <c r="Z245" s="81"/>
      <c r="AA245" s="81"/>
      <c r="AB245" s="81"/>
    </row>
    <row r="246" spans="2:28" ht="18.75">
      <c r="B246" s="81"/>
      <c r="C246" s="81"/>
      <c r="D246" s="81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6"/>
      <c r="R246" s="166"/>
      <c r="S246" s="166"/>
      <c r="T246" s="166"/>
      <c r="U246" s="166"/>
      <c r="V246" s="166"/>
      <c r="W246" s="81"/>
      <c r="X246" s="81"/>
      <c r="Y246" s="81"/>
      <c r="Z246" s="81"/>
      <c r="AA246" s="81"/>
      <c r="AB246" s="81"/>
    </row>
    <row r="247" spans="2:28" ht="18.75">
      <c r="B247" s="81"/>
      <c r="C247" s="81"/>
      <c r="D247" s="81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6"/>
      <c r="R247" s="166"/>
      <c r="S247" s="166"/>
      <c r="T247" s="166"/>
      <c r="U247" s="166"/>
      <c r="V247" s="166"/>
      <c r="W247" s="81"/>
      <c r="X247" s="81"/>
      <c r="Y247" s="81"/>
      <c r="Z247" s="81"/>
      <c r="AA247" s="81"/>
      <c r="AB247" s="81"/>
    </row>
    <row r="248" spans="2:28" ht="18.75">
      <c r="B248" s="81"/>
      <c r="C248" s="81"/>
      <c r="D248" s="81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6"/>
      <c r="R248" s="166"/>
      <c r="S248" s="166"/>
      <c r="T248" s="166"/>
      <c r="U248" s="166"/>
      <c r="V248" s="166"/>
      <c r="W248" s="81"/>
      <c r="X248" s="81"/>
      <c r="Y248" s="81"/>
      <c r="Z248" s="81"/>
      <c r="AA248" s="81"/>
      <c r="AB248" s="81"/>
    </row>
    <row r="249" spans="2:28" ht="18.75">
      <c r="B249" s="81"/>
      <c r="C249" s="81"/>
      <c r="D249" s="81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6"/>
      <c r="R249" s="166"/>
      <c r="S249" s="166"/>
      <c r="T249" s="166"/>
      <c r="U249" s="166"/>
      <c r="V249" s="166"/>
      <c r="W249" s="81"/>
      <c r="X249" s="81"/>
      <c r="Y249" s="81"/>
      <c r="Z249" s="81"/>
      <c r="AA249" s="81"/>
      <c r="AB249" s="81"/>
    </row>
    <row r="250" spans="2:28" ht="18.75">
      <c r="B250" s="81"/>
      <c r="C250" s="81"/>
      <c r="D250" s="81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6"/>
      <c r="R250" s="166"/>
      <c r="S250" s="166"/>
      <c r="T250" s="166"/>
      <c r="U250" s="166"/>
      <c r="V250" s="166"/>
      <c r="W250" s="81"/>
      <c r="X250" s="81"/>
      <c r="Y250" s="81"/>
      <c r="Z250" s="81"/>
      <c r="AA250" s="81"/>
      <c r="AB250" s="81"/>
    </row>
    <row r="251" spans="2:28" ht="18.75">
      <c r="B251" s="81"/>
      <c r="C251" s="81"/>
      <c r="D251" s="81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6"/>
      <c r="R251" s="166"/>
      <c r="S251" s="166"/>
      <c r="T251" s="166"/>
      <c r="U251" s="166"/>
      <c r="V251" s="166"/>
      <c r="W251" s="81"/>
      <c r="X251" s="81"/>
      <c r="Y251" s="81"/>
      <c r="Z251" s="81"/>
      <c r="AA251" s="81"/>
      <c r="AB251" s="81"/>
    </row>
    <row r="252" spans="2:28" ht="18.75">
      <c r="B252" s="81"/>
      <c r="C252" s="81"/>
      <c r="D252" s="81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6"/>
      <c r="R252" s="166"/>
      <c r="S252" s="166"/>
      <c r="T252" s="166"/>
      <c r="U252" s="166"/>
      <c r="V252" s="166"/>
      <c r="W252" s="81"/>
      <c r="X252" s="81"/>
      <c r="Y252" s="81"/>
      <c r="Z252" s="81"/>
      <c r="AA252" s="81"/>
      <c r="AB252" s="81"/>
    </row>
    <row r="253" spans="2:28" ht="18.75">
      <c r="B253" s="81"/>
      <c r="C253" s="81"/>
      <c r="D253" s="81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6"/>
      <c r="R253" s="166"/>
      <c r="S253" s="166"/>
      <c r="T253" s="166"/>
      <c r="U253" s="166"/>
      <c r="V253" s="166"/>
      <c r="W253" s="81"/>
      <c r="X253" s="81"/>
      <c r="Y253" s="81"/>
      <c r="Z253" s="81"/>
      <c r="AA253" s="81"/>
      <c r="AB253" s="81"/>
    </row>
    <row r="254" spans="2:28" ht="18.75">
      <c r="B254" s="81"/>
      <c r="C254" s="81"/>
      <c r="D254" s="81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6"/>
      <c r="R254" s="166"/>
      <c r="S254" s="166"/>
      <c r="T254" s="166"/>
      <c r="U254" s="166"/>
      <c r="V254" s="166"/>
      <c r="W254" s="81"/>
      <c r="X254" s="81"/>
      <c r="Y254" s="81"/>
      <c r="Z254" s="81"/>
      <c r="AA254" s="81"/>
      <c r="AB254" s="81"/>
    </row>
    <row r="255" spans="2:28" ht="18.75">
      <c r="B255" s="81"/>
      <c r="C255" s="81"/>
      <c r="D255" s="81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6"/>
      <c r="R255" s="166"/>
      <c r="S255" s="166"/>
      <c r="T255" s="166"/>
      <c r="U255" s="166"/>
      <c r="V255" s="166"/>
      <c r="W255" s="81"/>
      <c r="X255" s="81"/>
      <c r="Y255" s="81"/>
      <c r="Z255" s="81"/>
      <c r="AA255" s="81"/>
      <c r="AB255" s="81"/>
    </row>
    <row r="256" spans="2:28" ht="18.75">
      <c r="B256" s="81"/>
      <c r="C256" s="81"/>
      <c r="D256" s="81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6"/>
      <c r="R256" s="166"/>
      <c r="S256" s="166"/>
      <c r="T256" s="166"/>
      <c r="U256" s="166"/>
      <c r="V256" s="166"/>
      <c r="W256" s="81"/>
      <c r="X256" s="81"/>
      <c r="Y256" s="81"/>
      <c r="Z256" s="81"/>
      <c r="AA256" s="81"/>
      <c r="AB256" s="81"/>
    </row>
    <row r="257" spans="2:28" ht="18.75">
      <c r="B257" s="81"/>
      <c r="C257" s="81"/>
      <c r="D257" s="81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6"/>
      <c r="R257" s="166"/>
      <c r="S257" s="166"/>
      <c r="T257" s="166"/>
      <c r="U257" s="166"/>
      <c r="V257" s="166"/>
      <c r="W257" s="81"/>
      <c r="X257" s="81"/>
      <c r="Y257" s="81"/>
      <c r="Z257" s="81"/>
      <c r="AA257" s="81"/>
      <c r="AB257" s="81"/>
    </row>
    <row r="258" spans="2:28" ht="18.75">
      <c r="B258" s="81"/>
      <c r="C258" s="81"/>
      <c r="D258" s="81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6"/>
      <c r="R258" s="166"/>
      <c r="S258" s="166"/>
      <c r="T258" s="166"/>
      <c r="U258" s="166"/>
      <c r="V258" s="166"/>
      <c r="W258" s="81"/>
      <c r="X258" s="81"/>
      <c r="Y258" s="81"/>
      <c r="Z258" s="81"/>
      <c r="AA258" s="81"/>
      <c r="AB258" s="81"/>
    </row>
    <row r="259" spans="2:28" ht="18.75">
      <c r="B259" s="81"/>
      <c r="C259" s="81"/>
      <c r="D259" s="81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6"/>
      <c r="R259" s="166"/>
      <c r="S259" s="166"/>
      <c r="T259" s="166"/>
      <c r="U259" s="166"/>
      <c r="V259" s="166"/>
      <c r="W259" s="81"/>
      <c r="X259" s="81"/>
      <c r="Y259" s="81"/>
      <c r="Z259" s="81"/>
      <c r="AA259" s="81"/>
      <c r="AB259" s="81"/>
    </row>
    <row r="260" spans="2:28" ht="18.75">
      <c r="B260" s="81"/>
      <c r="C260" s="81"/>
      <c r="D260" s="81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6"/>
      <c r="R260" s="166"/>
      <c r="S260" s="166"/>
      <c r="T260" s="166"/>
      <c r="U260" s="166"/>
      <c r="V260" s="166"/>
      <c r="W260" s="81"/>
      <c r="X260" s="81"/>
      <c r="Y260" s="81"/>
      <c r="Z260" s="81"/>
      <c r="AA260" s="81"/>
      <c r="AB260" s="81"/>
    </row>
    <row r="261" spans="2:28" ht="18.75">
      <c r="B261" s="81"/>
      <c r="C261" s="81"/>
      <c r="D261" s="81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6"/>
      <c r="R261" s="166"/>
      <c r="S261" s="166"/>
      <c r="T261" s="166"/>
      <c r="U261" s="166"/>
      <c r="V261" s="166"/>
      <c r="W261" s="81"/>
      <c r="X261" s="81"/>
      <c r="Y261" s="81"/>
      <c r="Z261" s="81"/>
      <c r="AA261" s="81"/>
      <c r="AB261" s="81"/>
    </row>
    <row r="262" spans="2:28" ht="18.75">
      <c r="B262" s="81"/>
      <c r="C262" s="81"/>
      <c r="D262" s="81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6"/>
      <c r="R262" s="166"/>
      <c r="S262" s="166"/>
      <c r="T262" s="166"/>
      <c r="U262" s="166"/>
      <c r="V262" s="166"/>
      <c r="W262" s="81"/>
      <c r="X262" s="81"/>
      <c r="Y262" s="81"/>
      <c r="Z262" s="81"/>
      <c r="AA262" s="81"/>
      <c r="AB262" s="81"/>
    </row>
    <row r="263" spans="2:28" ht="18.75">
      <c r="B263" s="81"/>
      <c r="C263" s="81"/>
      <c r="D263" s="81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6"/>
      <c r="R263" s="166"/>
      <c r="S263" s="166"/>
      <c r="T263" s="166"/>
      <c r="U263" s="166"/>
      <c r="V263" s="166"/>
      <c r="W263" s="81"/>
      <c r="X263" s="81"/>
      <c r="Y263" s="81"/>
      <c r="Z263" s="81"/>
      <c r="AA263" s="81"/>
      <c r="AB263" s="81"/>
    </row>
    <row r="264" spans="2:28" ht="18.75">
      <c r="B264" s="81"/>
      <c r="C264" s="81"/>
      <c r="D264" s="81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6"/>
      <c r="R264" s="166"/>
      <c r="S264" s="166"/>
      <c r="T264" s="166"/>
      <c r="U264" s="166"/>
      <c r="V264" s="166"/>
      <c r="W264" s="81"/>
      <c r="X264" s="81"/>
      <c r="Y264" s="81"/>
      <c r="Z264" s="81"/>
      <c r="AA264" s="81"/>
      <c r="AB264" s="81"/>
    </row>
    <row r="265" spans="2:28" ht="18.75">
      <c r="B265" s="81"/>
      <c r="C265" s="81"/>
      <c r="D265" s="81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6"/>
      <c r="R265" s="166"/>
      <c r="S265" s="166"/>
      <c r="T265" s="166"/>
      <c r="U265" s="166"/>
      <c r="V265" s="166"/>
      <c r="W265" s="81"/>
      <c r="X265" s="81"/>
      <c r="Y265" s="81"/>
      <c r="Z265" s="81"/>
      <c r="AA265" s="81"/>
      <c r="AB265" s="81"/>
    </row>
    <row r="266" spans="2:28" ht="18.75">
      <c r="B266" s="81"/>
      <c r="C266" s="81"/>
      <c r="D266" s="81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6"/>
      <c r="R266" s="166"/>
      <c r="S266" s="166"/>
      <c r="T266" s="166"/>
      <c r="U266" s="166"/>
      <c r="V266" s="166"/>
      <c r="W266" s="81"/>
      <c r="X266" s="81"/>
      <c r="Y266" s="81"/>
      <c r="Z266" s="81"/>
      <c r="AA266" s="81"/>
      <c r="AB266" s="81"/>
    </row>
    <row r="267" spans="2:28" ht="18.75">
      <c r="B267" s="81"/>
      <c r="C267" s="81"/>
      <c r="D267" s="81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6"/>
      <c r="R267" s="166"/>
      <c r="S267" s="166"/>
      <c r="T267" s="166"/>
      <c r="U267" s="166"/>
      <c r="V267" s="166"/>
      <c r="W267" s="81"/>
      <c r="X267" s="81"/>
      <c r="Y267" s="81"/>
      <c r="Z267" s="81"/>
      <c r="AA267" s="81"/>
      <c r="AB267" s="81"/>
    </row>
    <row r="268" spans="2:28" ht="18.75">
      <c r="B268" s="81"/>
      <c r="C268" s="81"/>
      <c r="D268" s="81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6"/>
      <c r="R268" s="166"/>
      <c r="S268" s="166"/>
      <c r="T268" s="166"/>
      <c r="U268" s="166"/>
      <c r="V268" s="166"/>
      <c r="W268" s="81"/>
      <c r="X268" s="81"/>
      <c r="Y268" s="81"/>
      <c r="Z268" s="81"/>
      <c r="AA268" s="81"/>
      <c r="AB268" s="81"/>
    </row>
    <row r="269" spans="2:28" ht="18.75">
      <c r="B269" s="81"/>
      <c r="C269" s="81"/>
      <c r="D269" s="81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6"/>
      <c r="R269" s="166"/>
      <c r="S269" s="166"/>
      <c r="T269" s="166"/>
      <c r="U269" s="166"/>
      <c r="V269" s="166"/>
      <c r="W269" s="81"/>
      <c r="X269" s="81"/>
      <c r="Y269" s="81"/>
      <c r="Z269" s="81"/>
      <c r="AA269" s="81"/>
      <c r="AB269" s="81"/>
    </row>
    <row r="270" spans="2:28" ht="18.75">
      <c r="B270" s="81"/>
      <c r="C270" s="81"/>
      <c r="D270" s="81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6"/>
      <c r="R270" s="166"/>
      <c r="S270" s="166"/>
      <c r="T270" s="166"/>
      <c r="U270" s="166"/>
      <c r="V270" s="166"/>
      <c r="W270" s="81"/>
      <c r="X270" s="81"/>
      <c r="Y270" s="81"/>
      <c r="Z270" s="81"/>
      <c r="AA270" s="81"/>
      <c r="AB270" s="81"/>
    </row>
    <row r="271" spans="2:28" ht="18.75">
      <c r="B271" s="81"/>
      <c r="C271" s="81"/>
      <c r="D271" s="81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6"/>
      <c r="R271" s="166"/>
      <c r="S271" s="166"/>
      <c r="T271" s="166"/>
      <c r="U271" s="166"/>
      <c r="V271" s="166"/>
      <c r="W271" s="81"/>
      <c r="X271" s="81"/>
      <c r="Y271" s="81"/>
      <c r="Z271" s="81"/>
      <c r="AA271" s="81"/>
      <c r="AB271" s="81"/>
    </row>
    <row r="272" spans="2:28" ht="18.75">
      <c r="B272" s="81"/>
      <c r="C272" s="81"/>
      <c r="D272" s="81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6"/>
      <c r="R272" s="166"/>
      <c r="S272" s="166"/>
      <c r="T272" s="166"/>
      <c r="U272" s="166"/>
      <c r="V272" s="166"/>
      <c r="W272" s="81"/>
      <c r="X272" s="81"/>
      <c r="Y272" s="81"/>
      <c r="Z272" s="81"/>
      <c r="AA272" s="81"/>
      <c r="AB272" s="81"/>
    </row>
    <row r="273" spans="2:28" ht="18.75">
      <c r="B273" s="81"/>
      <c r="C273" s="81"/>
      <c r="D273" s="81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6"/>
      <c r="R273" s="166"/>
      <c r="S273" s="166"/>
      <c r="T273" s="166"/>
      <c r="U273" s="166"/>
      <c r="V273" s="166"/>
      <c r="W273" s="81"/>
      <c r="X273" s="81"/>
      <c r="Y273" s="81"/>
      <c r="Z273" s="81"/>
      <c r="AA273" s="81"/>
      <c r="AB273" s="81"/>
    </row>
    <row r="274" spans="2:28" ht="18.75">
      <c r="B274" s="81"/>
      <c r="C274" s="81"/>
      <c r="D274" s="81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6"/>
      <c r="R274" s="166"/>
      <c r="S274" s="166"/>
      <c r="T274" s="166"/>
      <c r="U274" s="166"/>
      <c r="V274" s="166"/>
      <c r="W274" s="81"/>
      <c r="X274" s="81"/>
      <c r="Y274" s="81"/>
      <c r="Z274" s="81"/>
      <c r="AA274" s="81"/>
      <c r="AB274" s="81"/>
    </row>
    <row r="275" spans="2:28" ht="18.75">
      <c r="B275" s="81"/>
      <c r="C275" s="81"/>
      <c r="D275" s="81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6"/>
      <c r="R275" s="166"/>
      <c r="S275" s="166"/>
      <c r="T275" s="166"/>
      <c r="U275" s="166"/>
      <c r="V275" s="166"/>
      <c r="W275" s="81"/>
      <c r="X275" s="81"/>
      <c r="Y275" s="81"/>
      <c r="Z275" s="81"/>
      <c r="AA275" s="81"/>
      <c r="AB275" s="81"/>
    </row>
    <row r="276" spans="2:28" ht="18.75">
      <c r="B276" s="81"/>
      <c r="C276" s="81"/>
      <c r="D276" s="81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6"/>
      <c r="R276" s="166"/>
      <c r="S276" s="166"/>
      <c r="T276" s="166"/>
      <c r="U276" s="166"/>
      <c r="V276" s="166"/>
      <c r="W276" s="81"/>
      <c r="X276" s="81"/>
      <c r="Y276" s="81"/>
      <c r="Z276" s="81"/>
      <c r="AA276" s="81"/>
      <c r="AB276" s="81"/>
    </row>
    <row r="277" spans="2:28" ht="18.75">
      <c r="B277" s="81"/>
      <c r="C277" s="81"/>
      <c r="D277" s="81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6"/>
      <c r="R277" s="166"/>
      <c r="S277" s="166"/>
      <c r="T277" s="166"/>
      <c r="U277" s="166"/>
      <c r="V277" s="166"/>
      <c r="W277" s="81"/>
      <c r="X277" s="81"/>
      <c r="Y277" s="81"/>
      <c r="Z277" s="81"/>
      <c r="AA277" s="81"/>
      <c r="AB277" s="81"/>
    </row>
    <row r="278" spans="2:28" ht="18.75">
      <c r="B278" s="81"/>
      <c r="C278" s="81"/>
      <c r="D278" s="81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6"/>
      <c r="R278" s="166"/>
      <c r="S278" s="166"/>
      <c r="T278" s="166"/>
      <c r="U278" s="166"/>
      <c r="V278" s="166"/>
      <c r="W278" s="81"/>
      <c r="X278" s="81"/>
      <c r="Y278" s="81"/>
      <c r="Z278" s="81"/>
      <c r="AA278" s="81"/>
      <c r="AB278" s="81"/>
    </row>
    <row r="279" spans="2:28" ht="18.75">
      <c r="B279" s="81"/>
      <c r="C279" s="81"/>
      <c r="D279" s="81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6"/>
      <c r="R279" s="166"/>
      <c r="S279" s="166"/>
      <c r="T279" s="166"/>
      <c r="U279" s="166"/>
      <c r="V279" s="166"/>
      <c r="W279" s="81"/>
      <c r="X279" s="81"/>
      <c r="Y279" s="81"/>
      <c r="Z279" s="81"/>
      <c r="AA279" s="81"/>
      <c r="AB279" s="81"/>
    </row>
    <row r="280" spans="2:28" ht="18.75">
      <c r="B280" s="81"/>
      <c r="C280" s="81"/>
      <c r="D280" s="81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6"/>
      <c r="R280" s="166"/>
      <c r="S280" s="166"/>
      <c r="T280" s="166"/>
      <c r="U280" s="166"/>
      <c r="V280" s="166"/>
      <c r="W280" s="81"/>
      <c r="X280" s="81"/>
      <c r="Y280" s="81"/>
      <c r="Z280" s="81"/>
      <c r="AA280" s="81"/>
      <c r="AB280" s="81"/>
    </row>
    <row r="281" spans="2:28" ht="18.75">
      <c r="B281" s="81"/>
      <c r="C281" s="81"/>
      <c r="D281" s="81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6"/>
      <c r="R281" s="166"/>
      <c r="S281" s="166"/>
      <c r="T281" s="166"/>
      <c r="U281" s="166"/>
      <c r="V281" s="166"/>
      <c r="W281" s="81"/>
      <c r="X281" s="81"/>
      <c r="Y281" s="81"/>
      <c r="Z281" s="81"/>
      <c r="AA281" s="81"/>
      <c r="AB281" s="81"/>
    </row>
    <row r="282" spans="2:28" ht="18.75">
      <c r="B282" s="81"/>
      <c r="C282" s="81"/>
      <c r="D282" s="81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6"/>
      <c r="R282" s="166"/>
      <c r="S282" s="166"/>
      <c r="T282" s="166"/>
      <c r="U282" s="166"/>
      <c r="V282" s="166"/>
      <c r="W282" s="81"/>
      <c r="X282" s="81"/>
      <c r="Y282" s="81"/>
      <c r="Z282" s="81"/>
      <c r="AA282" s="81"/>
      <c r="AB282" s="81"/>
    </row>
    <row r="283" spans="2:28" ht="18.75">
      <c r="B283" s="81"/>
      <c r="C283" s="81"/>
      <c r="D283" s="81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6"/>
      <c r="R283" s="166"/>
      <c r="S283" s="166"/>
      <c r="T283" s="166"/>
      <c r="U283" s="166"/>
      <c r="V283" s="166"/>
      <c r="W283" s="81"/>
      <c r="X283" s="81"/>
      <c r="Y283" s="81"/>
      <c r="Z283" s="81"/>
      <c r="AA283" s="81"/>
      <c r="AB283" s="81"/>
    </row>
    <row r="284" spans="2:28" ht="18.75">
      <c r="B284" s="81"/>
      <c r="C284" s="81"/>
      <c r="D284" s="81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6"/>
      <c r="R284" s="166"/>
      <c r="S284" s="166"/>
      <c r="T284" s="166"/>
      <c r="U284" s="166"/>
      <c r="V284" s="166"/>
      <c r="W284" s="81"/>
      <c r="X284" s="81"/>
      <c r="Y284" s="81"/>
      <c r="Z284" s="81"/>
      <c r="AA284" s="81"/>
      <c r="AB284" s="81"/>
    </row>
    <row r="285" spans="2:28" ht="18.75">
      <c r="B285" s="81"/>
      <c r="C285" s="81"/>
      <c r="D285" s="81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6"/>
      <c r="R285" s="166"/>
      <c r="S285" s="166"/>
      <c r="T285" s="166"/>
      <c r="U285" s="166"/>
      <c r="V285" s="166"/>
      <c r="W285" s="81"/>
      <c r="X285" s="81"/>
      <c r="Y285" s="81"/>
      <c r="Z285" s="81"/>
      <c r="AA285" s="81"/>
      <c r="AB285" s="81"/>
    </row>
    <row r="286" spans="2:28" ht="18.75">
      <c r="B286" s="81"/>
      <c r="C286" s="81"/>
      <c r="D286" s="81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6"/>
      <c r="R286" s="166"/>
      <c r="S286" s="166"/>
      <c r="T286" s="166"/>
      <c r="U286" s="166"/>
      <c r="V286" s="166"/>
      <c r="W286" s="81"/>
      <c r="X286" s="81"/>
      <c r="Y286" s="81"/>
      <c r="Z286" s="81"/>
      <c r="AA286" s="81"/>
      <c r="AB286" s="81"/>
    </row>
    <row r="287" spans="2:28" ht="18.75">
      <c r="B287" s="81"/>
      <c r="C287" s="81"/>
      <c r="D287" s="81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6"/>
      <c r="R287" s="166"/>
      <c r="S287" s="166"/>
      <c r="T287" s="166"/>
      <c r="U287" s="166"/>
      <c r="V287" s="166"/>
      <c r="W287" s="81"/>
      <c r="X287" s="81"/>
      <c r="Y287" s="81"/>
      <c r="Z287" s="81"/>
      <c r="AA287" s="81"/>
      <c r="AB287" s="81"/>
    </row>
    <row r="288" spans="2:28" ht="18.75">
      <c r="B288" s="81"/>
      <c r="C288" s="81"/>
      <c r="D288" s="81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6"/>
      <c r="R288" s="166"/>
      <c r="S288" s="166"/>
      <c r="T288" s="166"/>
      <c r="U288" s="166"/>
      <c r="V288" s="166"/>
      <c r="W288" s="81"/>
      <c r="X288" s="81"/>
      <c r="Y288" s="81"/>
      <c r="Z288" s="81"/>
      <c r="AA288" s="81"/>
      <c r="AB288" s="81"/>
    </row>
    <row r="289" spans="2:28" ht="18.75">
      <c r="B289" s="81"/>
      <c r="C289" s="81"/>
      <c r="D289" s="81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6"/>
      <c r="R289" s="166"/>
      <c r="S289" s="166"/>
      <c r="T289" s="166"/>
      <c r="U289" s="166"/>
      <c r="V289" s="166"/>
      <c r="W289" s="81"/>
      <c r="X289" s="81"/>
      <c r="Y289" s="81"/>
      <c r="Z289" s="81"/>
      <c r="AA289" s="81"/>
      <c r="AB289" s="81"/>
    </row>
    <row r="290" spans="2:28" ht="18.75">
      <c r="B290" s="81"/>
      <c r="C290" s="81"/>
      <c r="D290" s="81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6"/>
      <c r="R290" s="166"/>
      <c r="S290" s="166"/>
      <c r="T290" s="166"/>
      <c r="U290" s="166"/>
      <c r="V290" s="166"/>
      <c r="W290" s="81"/>
      <c r="X290" s="81"/>
      <c r="Y290" s="81"/>
      <c r="Z290" s="81"/>
      <c r="AA290" s="81"/>
      <c r="AB290" s="81"/>
    </row>
    <row r="291" spans="2:28" ht="18.75">
      <c r="B291" s="81"/>
      <c r="C291" s="81"/>
      <c r="D291" s="81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6"/>
      <c r="R291" s="166"/>
      <c r="S291" s="166"/>
      <c r="T291" s="166"/>
      <c r="U291" s="166"/>
      <c r="V291" s="166"/>
      <c r="W291" s="81"/>
      <c r="X291" s="81"/>
      <c r="Y291" s="81"/>
      <c r="Z291" s="81"/>
      <c r="AA291" s="81"/>
      <c r="AB291" s="81"/>
    </row>
    <row r="292" spans="2:28" ht="18.75">
      <c r="B292" s="81"/>
      <c r="C292" s="81"/>
      <c r="D292" s="81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6"/>
      <c r="R292" s="166"/>
      <c r="S292" s="166"/>
      <c r="T292" s="166"/>
      <c r="U292" s="166"/>
      <c r="V292" s="166"/>
      <c r="W292" s="81"/>
      <c r="X292" s="81"/>
      <c r="Y292" s="81"/>
      <c r="Z292" s="81"/>
      <c r="AA292" s="81"/>
      <c r="AB292" s="81"/>
    </row>
    <row r="293" spans="2:28" ht="18.75">
      <c r="B293" s="81"/>
      <c r="C293" s="81"/>
      <c r="D293" s="81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6"/>
      <c r="R293" s="166"/>
      <c r="S293" s="166"/>
      <c r="T293" s="166"/>
      <c r="U293" s="166"/>
      <c r="V293" s="166"/>
      <c r="W293" s="81"/>
      <c r="X293" s="81"/>
      <c r="Y293" s="81"/>
      <c r="Z293" s="81"/>
      <c r="AA293" s="81"/>
      <c r="AB293" s="81"/>
    </row>
    <row r="294" spans="2:28" ht="18.75">
      <c r="B294" s="81"/>
      <c r="C294" s="81"/>
      <c r="D294" s="81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6"/>
      <c r="R294" s="166"/>
      <c r="S294" s="166"/>
      <c r="T294" s="166"/>
      <c r="U294" s="166"/>
      <c r="V294" s="166"/>
      <c r="W294" s="81"/>
      <c r="X294" s="81"/>
      <c r="Y294" s="81"/>
      <c r="Z294" s="81"/>
      <c r="AA294" s="81"/>
      <c r="AB294" s="81"/>
    </row>
    <row r="295" spans="2:28" ht="18.75">
      <c r="B295" s="81"/>
      <c r="C295" s="81"/>
      <c r="D295" s="81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6"/>
      <c r="R295" s="166"/>
      <c r="S295" s="166"/>
      <c r="T295" s="166"/>
      <c r="U295" s="166"/>
      <c r="V295" s="166"/>
      <c r="W295" s="81"/>
      <c r="X295" s="81"/>
      <c r="Y295" s="81"/>
      <c r="Z295" s="81"/>
      <c r="AA295" s="81"/>
      <c r="AB295" s="81"/>
    </row>
    <row r="296" spans="2:28" ht="18.75">
      <c r="B296" s="81"/>
      <c r="C296" s="81"/>
      <c r="D296" s="81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6"/>
      <c r="R296" s="166"/>
      <c r="S296" s="166"/>
      <c r="T296" s="166"/>
      <c r="U296" s="166"/>
      <c r="V296" s="166"/>
      <c r="W296" s="81"/>
      <c r="X296" s="81"/>
      <c r="Y296" s="81"/>
      <c r="Z296" s="81"/>
      <c r="AA296" s="81"/>
      <c r="AB296" s="81"/>
    </row>
    <row r="297" spans="2:28" ht="18.75">
      <c r="B297" s="81"/>
      <c r="C297" s="81"/>
      <c r="D297" s="81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6"/>
      <c r="R297" s="166"/>
      <c r="S297" s="166"/>
      <c r="T297" s="166"/>
      <c r="U297" s="166"/>
      <c r="V297" s="166"/>
      <c r="W297" s="81"/>
      <c r="X297" s="81"/>
      <c r="Y297" s="81"/>
      <c r="Z297" s="81"/>
      <c r="AA297" s="81"/>
      <c r="AB297" s="81"/>
    </row>
    <row r="298" spans="2:28" ht="18.75">
      <c r="B298" s="81"/>
      <c r="C298" s="81"/>
      <c r="D298" s="81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6"/>
      <c r="R298" s="166"/>
      <c r="S298" s="166"/>
      <c r="T298" s="166"/>
      <c r="U298" s="166"/>
      <c r="V298" s="166"/>
      <c r="W298" s="81"/>
      <c r="X298" s="81"/>
      <c r="Y298" s="81"/>
      <c r="Z298" s="81"/>
      <c r="AA298" s="81"/>
      <c r="AB298" s="81"/>
    </row>
    <row r="299" spans="2:28" ht="18.75">
      <c r="B299" s="81"/>
      <c r="C299" s="81"/>
      <c r="D299" s="81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6"/>
      <c r="R299" s="166"/>
      <c r="S299" s="166"/>
      <c r="T299" s="166"/>
      <c r="U299" s="166"/>
      <c r="V299" s="166"/>
      <c r="W299" s="81"/>
      <c r="X299" s="81"/>
      <c r="Y299" s="81"/>
      <c r="Z299" s="81"/>
      <c r="AA299" s="81"/>
      <c r="AB299" s="81"/>
    </row>
    <row r="300" spans="2:28" ht="18.75">
      <c r="B300" s="81"/>
      <c r="C300" s="81"/>
      <c r="D300" s="81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6"/>
      <c r="R300" s="166"/>
      <c r="S300" s="166"/>
      <c r="T300" s="166"/>
      <c r="U300" s="166"/>
      <c r="V300" s="166"/>
      <c r="W300" s="81"/>
      <c r="X300" s="81"/>
      <c r="Y300" s="81"/>
      <c r="Z300" s="81"/>
      <c r="AA300" s="81"/>
      <c r="AB300" s="81"/>
    </row>
    <row r="301" spans="2:28" ht="18.75">
      <c r="B301" s="81"/>
      <c r="C301" s="81"/>
      <c r="D301" s="81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6"/>
      <c r="R301" s="166"/>
      <c r="S301" s="166"/>
      <c r="T301" s="166"/>
      <c r="U301" s="166"/>
      <c r="V301" s="166"/>
      <c r="W301" s="81"/>
      <c r="X301" s="81"/>
      <c r="Y301" s="81"/>
      <c r="Z301" s="81"/>
      <c r="AA301" s="81"/>
      <c r="AB301" s="81"/>
    </row>
    <row r="302" spans="2:28" ht="18.75">
      <c r="B302" s="81"/>
      <c r="C302" s="81"/>
      <c r="D302" s="81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6"/>
      <c r="R302" s="166"/>
      <c r="S302" s="166"/>
      <c r="T302" s="166"/>
      <c r="U302" s="166"/>
      <c r="V302" s="166"/>
      <c r="W302" s="81"/>
      <c r="X302" s="81"/>
      <c r="Y302" s="81"/>
      <c r="Z302" s="81"/>
      <c r="AA302" s="81"/>
      <c r="AB302" s="81"/>
    </row>
    <row r="303" spans="2:28" ht="18.75">
      <c r="B303" s="81"/>
      <c r="C303" s="81"/>
      <c r="D303" s="81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6"/>
      <c r="R303" s="166"/>
      <c r="S303" s="166"/>
      <c r="T303" s="166"/>
      <c r="U303" s="166"/>
      <c r="V303" s="166"/>
      <c r="W303" s="81"/>
      <c r="X303" s="81"/>
      <c r="Y303" s="81"/>
      <c r="Z303" s="81"/>
      <c r="AA303" s="81"/>
      <c r="AB303" s="81"/>
    </row>
    <row r="304" spans="2:28" ht="18.75">
      <c r="B304" s="81"/>
      <c r="C304" s="81"/>
      <c r="D304" s="81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6"/>
      <c r="R304" s="166"/>
      <c r="S304" s="166"/>
      <c r="T304" s="166"/>
      <c r="U304" s="166"/>
      <c r="V304" s="166"/>
      <c r="W304" s="81"/>
      <c r="X304" s="81"/>
      <c r="Y304" s="81"/>
      <c r="Z304" s="81"/>
      <c r="AA304" s="81"/>
      <c r="AB304" s="81"/>
    </row>
    <row r="305" spans="2:28" ht="18.75">
      <c r="B305" s="81"/>
      <c r="C305" s="81"/>
      <c r="D305" s="81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6"/>
      <c r="R305" s="166"/>
      <c r="S305" s="166"/>
      <c r="T305" s="166"/>
      <c r="U305" s="166"/>
      <c r="V305" s="166"/>
      <c r="W305" s="81"/>
      <c r="X305" s="81"/>
      <c r="Y305" s="81"/>
      <c r="Z305" s="81"/>
      <c r="AA305" s="81"/>
      <c r="AB305" s="81"/>
    </row>
    <row r="306" spans="2:28" ht="18.75">
      <c r="B306" s="81"/>
      <c r="C306" s="81"/>
      <c r="D306" s="81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6"/>
      <c r="R306" s="166"/>
      <c r="S306" s="166"/>
      <c r="T306" s="166"/>
      <c r="U306" s="166"/>
      <c r="V306" s="166"/>
      <c r="W306" s="81"/>
      <c r="X306" s="81"/>
      <c r="Y306" s="81"/>
      <c r="Z306" s="81"/>
      <c r="AA306" s="81"/>
      <c r="AB306" s="81"/>
    </row>
    <row r="307" spans="2:28" ht="18.75">
      <c r="B307" s="81"/>
      <c r="C307" s="81"/>
      <c r="D307" s="81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6"/>
      <c r="R307" s="166"/>
      <c r="S307" s="166"/>
      <c r="T307" s="166"/>
      <c r="U307" s="166"/>
      <c r="V307" s="166"/>
      <c r="W307" s="81"/>
      <c r="X307" s="81"/>
      <c r="Y307" s="81"/>
      <c r="Z307" s="81"/>
      <c r="AA307" s="81"/>
      <c r="AB307" s="81"/>
    </row>
    <row r="308" spans="2:28" ht="18.75">
      <c r="B308" s="81"/>
      <c r="C308" s="81"/>
      <c r="D308" s="81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6"/>
      <c r="R308" s="166"/>
      <c r="S308" s="166"/>
      <c r="T308" s="166"/>
      <c r="U308" s="166"/>
      <c r="V308" s="166"/>
      <c r="W308" s="81"/>
      <c r="X308" s="81"/>
      <c r="Y308" s="81"/>
      <c r="Z308" s="81"/>
      <c r="AA308" s="81"/>
      <c r="AB308" s="81"/>
    </row>
    <row r="309" spans="2:28" ht="18.75">
      <c r="B309" s="81"/>
      <c r="C309" s="81"/>
      <c r="D309" s="81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6"/>
      <c r="R309" s="166"/>
      <c r="S309" s="166"/>
      <c r="T309" s="166"/>
      <c r="U309" s="166"/>
      <c r="V309" s="166"/>
      <c r="W309" s="81"/>
      <c r="X309" s="81"/>
      <c r="Y309" s="81"/>
      <c r="Z309" s="81"/>
      <c r="AA309" s="81"/>
      <c r="AB309" s="81"/>
    </row>
    <row r="310" spans="2:28" ht="18.75">
      <c r="B310" s="81"/>
      <c r="C310" s="81"/>
      <c r="D310" s="81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6"/>
      <c r="R310" s="166"/>
      <c r="S310" s="166"/>
      <c r="T310" s="166"/>
      <c r="U310" s="166"/>
      <c r="V310" s="166"/>
      <c r="W310" s="81"/>
      <c r="X310" s="81"/>
      <c r="Y310" s="81"/>
      <c r="Z310" s="81"/>
      <c r="AA310" s="81"/>
      <c r="AB310" s="81"/>
    </row>
    <row r="311" spans="2:28" ht="18.75">
      <c r="B311" s="81"/>
      <c r="C311" s="81"/>
      <c r="D311" s="81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6"/>
      <c r="R311" s="166"/>
      <c r="S311" s="166"/>
      <c r="T311" s="166"/>
      <c r="U311" s="166"/>
      <c r="V311" s="166"/>
      <c r="W311" s="81"/>
      <c r="X311" s="81"/>
      <c r="Y311" s="81"/>
      <c r="Z311" s="81"/>
      <c r="AA311" s="81"/>
      <c r="AB311" s="81"/>
    </row>
    <row r="312" spans="2:28" ht="18.75">
      <c r="B312" s="81"/>
      <c r="C312" s="81"/>
      <c r="D312" s="81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6"/>
      <c r="R312" s="166"/>
      <c r="S312" s="166"/>
      <c r="T312" s="166"/>
      <c r="U312" s="166"/>
      <c r="V312" s="166"/>
      <c r="W312" s="81"/>
      <c r="X312" s="81"/>
      <c r="Y312" s="81"/>
      <c r="Z312" s="81"/>
      <c r="AA312" s="81"/>
      <c r="AB312" s="81"/>
    </row>
    <row r="313" spans="2:28" ht="18.75">
      <c r="B313" s="81"/>
      <c r="C313" s="81"/>
      <c r="D313" s="81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6"/>
      <c r="R313" s="166"/>
      <c r="S313" s="166"/>
      <c r="T313" s="166"/>
      <c r="U313" s="166"/>
      <c r="V313" s="166"/>
      <c r="W313" s="81"/>
      <c r="X313" s="81"/>
      <c r="Y313" s="81"/>
      <c r="Z313" s="81"/>
      <c r="AA313" s="81"/>
      <c r="AB313" s="81"/>
    </row>
    <row r="314" spans="2:28" ht="18.75">
      <c r="B314" s="81"/>
      <c r="C314" s="81"/>
      <c r="D314" s="81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6"/>
      <c r="R314" s="166"/>
      <c r="S314" s="166"/>
      <c r="T314" s="166"/>
      <c r="U314" s="166"/>
      <c r="V314" s="166"/>
      <c r="W314" s="81"/>
      <c r="X314" s="81"/>
      <c r="Y314" s="81"/>
      <c r="Z314" s="81"/>
      <c r="AA314" s="81"/>
      <c r="AB314" s="81"/>
    </row>
    <row r="315" spans="2:28" ht="18.75">
      <c r="B315" s="81"/>
      <c r="C315" s="81"/>
      <c r="D315" s="81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6"/>
      <c r="R315" s="166"/>
      <c r="S315" s="166"/>
      <c r="T315" s="166"/>
      <c r="U315" s="166"/>
      <c r="V315" s="166"/>
      <c r="W315" s="81"/>
      <c r="X315" s="81"/>
      <c r="Y315" s="81"/>
      <c r="Z315" s="81"/>
      <c r="AA315" s="81"/>
      <c r="AB315" s="81"/>
    </row>
    <row r="316" spans="2:28" ht="18.75">
      <c r="B316" s="81"/>
      <c r="C316" s="81"/>
      <c r="D316" s="81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6"/>
      <c r="R316" s="166"/>
      <c r="S316" s="166"/>
      <c r="T316" s="166"/>
      <c r="U316" s="166"/>
      <c r="V316" s="166"/>
      <c r="W316" s="81"/>
      <c r="X316" s="81"/>
      <c r="Y316" s="81"/>
      <c r="Z316" s="81"/>
      <c r="AA316" s="81"/>
      <c r="AB316" s="81"/>
    </row>
    <row r="317" spans="2:28" ht="18.75">
      <c r="B317" s="81"/>
      <c r="C317" s="81"/>
      <c r="D317" s="81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6"/>
      <c r="R317" s="166"/>
      <c r="S317" s="166"/>
      <c r="T317" s="166"/>
      <c r="U317" s="166"/>
      <c r="V317" s="166"/>
      <c r="W317" s="81"/>
      <c r="X317" s="81"/>
      <c r="Y317" s="81"/>
      <c r="Z317" s="81"/>
      <c r="AA317" s="81"/>
      <c r="AB317" s="81"/>
    </row>
    <row r="318" spans="2:28" ht="18.75">
      <c r="B318" s="81"/>
      <c r="C318" s="81"/>
      <c r="D318" s="81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6"/>
      <c r="R318" s="166"/>
      <c r="S318" s="166"/>
      <c r="T318" s="166"/>
      <c r="U318" s="166"/>
      <c r="V318" s="166"/>
      <c r="W318" s="81"/>
      <c r="X318" s="81"/>
      <c r="Y318" s="81"/>
      <c r="Z318" s="81"/>
      <c r="AA318" s="81"/>
      <c r="AB318" s="81"/>
    </row>
    <row r="319" spans="2:28" ht="18.75">
      <c r="B319" s="81"/>
      <c r="C319" s="81"/>
      <c r="D319" s="81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6"/>
      <c r="R319" s="166"/>
      <c r="S319" s="166"/>
      <c r="T319" s="166"/>
      <c r="U319" s="166"/>
      <c r="V319" s="166"/>
      <c r="W319" s="81"/>
      <c r="X319" s="81"/>
      <c r="Y319" s="81"/>
      <c r="Z319" s="81"/>
      <c r="AA319" s="81"/>
      <c r="AB319" s="81"/>
    </row>
    <row r="320" spans="2:28" ht="18.75">
      <c r="B320" s="81"/>
      <c r="C320" s="81"/>
      <c r="D320" s="81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6"/>
      <c r="R320" s="166"/>
      <c r="S320" s="166"/>
      <c r="T320" s="166"/>
      <c r="U320" s="166"/>
      <c r="V320" s="166"/>
      <c r="W320" s="81"/>
      <c r="X320" s="81"/>
      <c r="Y320" s="81"/>
      <c r="Z320" s="81"/>
      <c r="AA320" s="81"/>
      <c r="AB320" s="81"/>
    </row>
    <row r="321" spans="2:28" ht="18.75">
      <c r="B321" s="81"/>
      <c r="C321" s="81"/>
      <c r="D321" s="81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6"/>
      <c r="R321" s="166"/>
      <c r="S321" s="166"/>
      <c r="T321" s="166"/>
      <c r="U321" s="166"/>
      <c r="V321" s="166"/>
      <c r="W321" s="81"/>
      <c r="X321" s="81"/>
      <c r="Y321" s="81"/>
      <c r="Z321" s="81"/>
      <c r="AA321" s="81"/>
      <c r="AB321" s="81"/>
    </row>
    <row r="322" spans="2:28" ht="18.75">
      <c r="B322" s="81"/>
      <c r="C322" s="81"/>
      <c r="D322" s="81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6"/>
      <c r="R322" s="166"/>
      <c r="S322" s="166"/>
      <c r="T322" s="166"/>
      <c r="U322" s="166"/>
      <c r="V322" s="166"/>
      <c r="W322" s="81"/>
      <c r="X322" s="81"/>
      <c r="Y322" s="81"/>
      <c r="Z322" s="81"/>
      <c r="AA322" s="81"/>
      <c r="AB322" s="81"/>
    </row>
    <row r="323" spans="2:28" ht="18.75">
      <c r="B323" s="81"/>
      <c r="C323" s="81"/>
      <c r="D323" s="81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6"/>
      <c r="R323" s="166"/>
      <c r="S323" s="166"/>
      <c r="T323" s="166"/>
      <c r="U323" s="166"/>
      <c r="V323" s="166"/>
      <c r="W323" s="81"/>
      <c r="X323" s="81"/>
      <c r="Y323" s="81"/>
      <c r="Z323" s="81"/>
      <c r="AA323" s="81"/>
      <c r="AB323" s="81"/>
    </row>
    <row r="324" spans="2:28" ht="18.75">
      <c r="B324" s="81"/>
      <c r="C324" s="81"/>
      <c r="D324" s="81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6"/>
      <c r="R324" s="166"/>
      <c r="S324" s="166"/>
      <c r="T324" s="166"/>
      <c r="U324" s="166"/>
      <c r="V324" s="166"/>
      <c r="W324" s="81"/>
      <c r="X324" s="81"/>
      <c r="Y324" s="81"/>
      <c r="Z324" s="81"/>
      <c r="AA324" s="81"/>
      <c r="AB324" s="81"/>
    </row>
    <row r="325" spans="2:28" ht="18.75">
      <c r="B325" s="81"/>
      <c r="C325" s="81"/>
      <c r="D325" s="81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6"/>
      <c r="R325" s="166"/>
      <c r="S325" s="166"/>
      <c r="T325" s="166"/>
      <c r="U325" s="166"/>
      <c r="V325" s="166"/>
      <c r="W325" s="81"/>
      <c r="X325" s="81"/>
      <c r="Y325" s="81"/>
      <c r="Z325" s="81"/>
      <c r="AA325" s="81"/>
      <c r="AB325" s="81"/>
    </row>
    <row r="326" spans="2:28" ht="18.75">
      <c r="B326" s="81"/>
      <c r="C326" s="81"/>
      <c r="D326" s="81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6"/>
      <c r="R326" s="166"/>
      <c r="S326" s="166"/>
      <c r="T326" s="166"/>
      <c r="U326" s="166"/>
      <c r="V326" s="166"/>
      <c r="W326" s="81"/>
      <c r="X326" s="81"/>
      <c r="Y326" s="81"/>
      <c r="Z326" s="81"/>
      <c r="AA326" s="81"/>
      <c r="AB326" s="81"/>
    </row>
    <row r="327" spans="2:28" ht="18.75">
      <c r="B327" s="81"/>
      <c r="C327" s="81"/>
      <c r="D327" s="81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6"/>
      <c r="R327" s="166"/>
      <c r="S327" s="166"/>
      <c r="T327" s="166"/>
      <c r="U327" s="166"/>
      <c r="V327" s="166"/>
      <c r="W327" s="81"/>
      <c r="X327" s="81"/>
      <c r="Y327" s="81"/>
      <c r="Z327" s="81"/>
      <c r="AA327" s="81"/>
      <c r="AB327" s="81"/>
    </row>
    <row r="328" spans="2:28" ht="18.75">
      <c r="B328" s="81"/>
      <c r="C328" s="81"/>
      <c r="D328" s="81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6"/>
      <c r="R328" s="166"/>
      <c r="S328" s="166"/>
      <c r="T328" s="166"/>
      <c r="U328" s="166"/>
      <c r="V328" s="166"/>
      <c r="W328" s="81"/>
      <c r="X328" s="81"/>
      <c r="Y328" s="81"/>
      <c r="Z328" s="81"/>
      <c r="AA328" s="81"/>
      <c r="AB328" s="81"/>
    </row>
    <row r="329" spans="2:28" ht="18.75">
      <c r="B329" s="81"/>
      <c r="C329" s="81"/>
      <c r="D329" s="81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6"/>
      <c r="R329" s="166"/>
      <c r="S329" s="166"/>
      <c r="T329" s="166"/>
      <c r="U329" s="166"/>
      <c r="V329" s="166"/>
      <c r="W329" s="81"/>
      <c r="X329" s="81"/>
      <c r="Y329" s="81"/>
      <c r="Z329" s="81"/>
      <c r="AA329" s="81"/>
      <c r="AB329" s="81"/>
    </row>
  </sheetData>
  <sheetProtection/>
  <mergeCells count="12">
    <mergeCell ref="A3:AB3"/>
    <mergeCell ref="K4:M4"/>
    <mergeCell ref="A1:AB1"/>
    <mergeCell ref="B4:D4"/>
    <mergeCell ref="E4:G4"/>
    <mergeCell ref="H4:J4"/>
    <mergeCell ref="N4:P4"/>
    <mergeCell ref="Q4:S4"/>
    <mergeCell ref="W4:Y4"/>
    <mergeCell ref="T4:V4"/>
    <mergeCell ref="Z4:AB4"/>
    <mergeCell ref="A2:AB2"/>
  </mergeCells>
  <printOptions horizontalCentered="1"/>
  <pageMargins left="0.1968503937007874" right="0.1968503937007874" top="0.3937007874015748" bottom="0.1968503937007874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 กันยายน 2561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PageLayoutView="0" workbookViewId="0" topLeftCell="A88">
      <selection activeCell="J104" sqref="J104"/>
    </sheetView>
  </sheetViews>
  <sheetFormatPr defaultColWidth="9.00390625" defaultRowHeight="23.25" customHeight="1"/>
  <cols>
    <col min="1" max="1" width="32.125" style="36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9.00390625" style="1" customWidth="1"/>
  </cols>
  <sheetData>
    <row r="1" spans="1:19" s="82" customFormat="1" ht="29.2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</row>
    <row r="2" spans="1:19" s="82" customFormat="1" ht="24" customHeight="1">
      <c r="A2" s="761" t="s">
        <v>366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</row>
    <row r="3" spans="1:19" s="82" customFormat="1" ht="24.75" customHeight="1">
      <c r="A3" s="761" t="s">
        <v>12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</row>
    <row r="5" spans="1:19" s="83" customFormat="1" ht="23.25" customHeight="1">
      <c r="A5" s="762" t="s">
        <v>1</v>
      </c>
      <c r="B5" s="734" t="s">
        <v>2</v>
      </c>
      <c r="C5" s="735"/>
      <c r="D5" s="737"/>
      <c r="E5" s="734" t="s">
        <v>3</v>
      </c>
      <c r="F5" s="735"/>
      <c r="G5" s="737"/>
      <c r="H5" s="734" t="s">
        <v>8</v>
      </c>
      <c r="I5" s="735"/>
      <c r="J5" s="737"/>
      <c r="K5" s="734" t="s">
        <v>9</v>
      </c>
      <c r="L5" s="735"/>
      <c r="M5" s="737"/>
      <c r="N5" s="734" t="s">
        <v>10</v>
      </c>
      <c r="O5" s="735"/>
      <c r="P5" s="737"/>
      <c r="Q5" s="734" t="s">
        <v>7</v>
      </c>
      <c r="R5" s="735"/>
      <c r="S5" s="737"/>
    </row>
    <row r="6" spans="1:19" s="83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</row>
    <row r="7" spans="1:19" ht="23.25" customHeight="1">
      <c r="A7" s="84" t="s">
        <v>282</v>
      </c>
      <c r="B7" s="29">
        <v>16</v>
      </c>
      <c r="C7" s="29">
        <v>26</v>
      </c>
      <c r="D7" s="59">
        <f aca="true" t="shared" si="0" ref="D7:D22">SUM(B7:C7)</f>
        <v>42</v>
      </c>
      <c r="E7" s="29">
        <v>16</v>
      </c>
      <c r="F7" s="29">
        <v>16</v>
      </c>
      <c r="G7" s="59">
        <f aca="true" t="shared" si="1" ref="G7:G22">SUM(E7:F7)</f>
        <v>32</v>
      </c>
      <c r="H7" s="29">
        <v>12</v>
      </c>
      <c r="I7" s="29">
        <v>23</v>
      </c>
      <c r="J7" s="59">
        <f aca="true" t="shared" si="2" ref="J7:J22">SUM(H7:I7)</f>
        <v>35</v>
      </c>
      <c r="K7" s="29">
        <v>10</v>
      </c>
      <c r="L7" s="29">
        <v>20</v>
      </c>
      <c r="M7" s="59">
        <f aca="true" t="shared" si="3" ref="M7:M22">SUM(K7:L7)</f>
        <v>30</v>
      </c>
      <c r="N7" s="29">
        <v>1</v>
      </c>
      <c r="O7" s="29">
        <v>4</v>
      </c>
      <c r="P7" s="59">
        <f aca="true" t="shared" si="4" ref="P7:P22">SUM(N7:O7)</f>
        <v>5</v>
      </c>
      <c r="Q7" s="29">
        <f aca="true" t="shared" si="5" ref="Q7:Q22">SUM(B7,E7,H7,K7,N7)</f>
        <v>55</v>
      </c>
      <c r="R7" s="29">
        <f aca="true" t="shared" si="6" ref="R7:R22">SUM(C7,F7,I7,L7,O7)</f>
        <v>89</v>
      </c>
      <c r="S7" s="59">
        <f aca="true" t="shared" si="7" ref="S7:S22">SUM(Q7:R7)</f>
        <v>144</v>
      </c>
    </row>
    <row r="8" spans="1:19" ht="23.25" customHeight="1">
      <c r="A8" s="84" t="s">
        <v>273</v>
      </c>
      <c r="B8" s="29">
        <v>0</v>
      </c>
      <c r="C8" s="29">
        <v>0</v>
      </c>
      <c r="D8" s="59">
        <f t="shared" si="0"/>
        <v>0</v>
      </c>
      <c r="E8" s="29">
        <v>0</v>
      </c>
      <c r="F8" s="29">
        <v>0</v>
      </c>
      <c r="G8" s="59">
        <f t="shared" si="1"/>
        <v>0</v>
      </c>
      <c r="H8" s="29">
        <v>14</v>
      </c>
      <c r="I8" s="29">
        <v>44</v>
      </c>
      <c r="J8" s="59">
        <f t="shared" si="2"/>
        <v>58</v>
      </c>
      <c r="K8" s="29">
        <v>27</v>
      </c>
      <c r="L8" s="29">
        <v>52</v>
      </c>
      <c r="M8" s="59">
        <f t="shared" si="3"/>
        <v>79</v>
      </c>
      <c r="N8" s="29">
        <v>3</v>
      </c>
      <c r="O8" s="29">
        <v>2</v>
      </c>
      <c r="P8" s="59">
        <f t="shared" si="4"/>
        <v>5</v>
      </c>
      <c r="Q8" s="29">
        <f t="shared" si="5"/>
        <v>44</v>
      </c>
      <c r="R8" s="29">
        <f t="shared" si="6"/>
        <v>98</v>
      </c>
      <c r="S8" s="59">
        <f t="shared" si="7"/>
        <v>142</v>
      </c>
    </row>
    <row r="9" spans="1:19" ht="23.25" customHeight="1">
      <c r="A9" s="84" t="s">
        <v>274</v>
      </c>
      <c r="B9" s="29">
        <v>18</v>
      </c>
      <c r="C9" s="29">
        <v>20</v>
      </c>
      <c r="D9" s="59">
        <f t="shared" si="0"/>
        <v>38</v>
      </c>
      <c r="E9" s="29">
        <v>18</v>
      </c>
      <c r="F9" s="29">
        <v>24</v>
      </c>
      <c r="G9" s="59">
        <f t="shared" si="1"/>
        <v>42</v>
      </c>
      <c r="H9" s="29">
        <v>0</v>
      </c>
      <c r="I9" s="29">
        <v>0</v>
      </c>
      <c r="J9" s="59">
        <f t="shared" si="2"/>
        <v>0</v>
      </c>
      <c r="K9" s="29">
        <v>0</v>
      </c>
      <c r="L9" s="29">
        <v>0</v>
      </c>
      <c r="M9" s="59">
        <f t="shared" si="3"/>
        <v>0</v>
      </c>
      <c r="N9" s="29">
        <v>0</v>
      </c>
      <c r="O9" s="29">
        <v>0</v>
      </c>
      <c r="P9" s="59">
        <f t="shared" si="4"/>
        <v>0</v>
      </c>
      <c r="Q9" s="29">
        <f t="shared" si="5"/>
        <v>36</v>
      </c>
      <c r="R9" s="29">
        <f t="shared" si="6"/>
        <v>44</v>
      </c>
      <c r="S9" s="59">
        <f t="shared" si="7"/>
        <v>80</v>
      </c>
    </row>
    <row r="10" spans="1:19" ht="23.25" customHeight="1">
      <c r="A10" s="84" t="s">
        <v>275</v>
      </c>
      <c r="B10" s="29">
        <v>12</v>
      </c>
      <c r="C10" s="29">
        <v>24</v>
      </c>
      <c r="D10" s="59">
        <f t="shared" si="0"/>
        <v>36</v>
      </c>
      <c r="E10" s="29">
        <v>8</v>
      </c>
      <c r="F10" s="29">
        <v>23</v>
      </c>
      <c r="G10" s="59">
        <f t="shared" si="1"/>
        <v>31</v>
      </c>
      <c r="H10" s="29">
        <v>6</v>
      </c>
      <c r="I10" s="29">
        <v>21</v>
      </c>
      <c r="J10" s="59">
        <f t="shared" si="2"/>
        <v>27</v>
      </c>
      <c r="K10" s="29">
        <v>10</v>
      </c>
      <c r="L10" s="29">
        <v>34</v>
      </c>
      <c r="M10" s="59">
        <f t="shared" si="3"/>
        <v>44</v>
      </c>
      <c r="N10" s="29">
        <v>1</v>
      </c>
      <c r="O10" s="29">
        <v>2</v>
      </c>
      <c r="P10" s="59">
        <f t="shared" si="4"/>
        <v>3</v>
      </c>
      <c r="Q10" s="29">
        <f t="shared" si="5"/>
        <v>37</v>
      </c>
      <c r="R10" s="29">
        <f t="shared" si="6"/>
        <v>104</v>
      </c>
      <c r="S10" s="59">
        <f t="shared" si="7"/>
        <v>141</v>
      </c>
    </row>
    <row r="11" spans="1:19" ht="23.25" customHeight="1">
      <c r="A11" s="84" t="s">
        <v>227</v>
      </c>
      <c r="B11" s="29">
        <v>10</v>
      </c>
      <c r="C11" s="29">
        <v>59</v>
      </c>
      <c r="D11" s="59">
        <f t="shared" si="0"/>
        <v>69</v>
      </c>
      <c r="E11" s="29">
        <v>12</v>
      </c>
      <c r="F11" s="29">
        <v>59</v>
      </c>
      <c r="G11" s="59">
        <f t="shared" si="1"/>
        <v>71</v>
      </c>
      <c r="H11" s="29">
        <v>16</v>
      </c>
      <c r="I11" s="29">
        <v>30</v>
      </c>
      <c r="J11" s="59">
        <f t="shared" si="2"/>
        <v>46</v>
      </c>
      <c r="K11" s="29">
        <v>4</v>
      </c>
      <c r="L11" s="29">
        <v>45</v>
      </c>
      <c r="M11" s="59">
        <f t="shared" si="3"/>
        <v>49</v>
      </c>
      <c r="N11" s="29">
        <v>1</v>
      </c>
      <c r="O11" s="29">
        <v>1</v>
      </c>
      <c r="P11" s="59">
        <f t="shared" si="4"/>
        <v>2</v>
      </c>
      <c r="Q11" s="29">
        <f t="shared" si="5"/>
        <v>43</v>
      </c>
      <c r="R11" s="29">
        <f t="shared" si="6"/>
        <v>194</v>
      </c>
      <c r="S11" s="59">
        <f t="shared" si="7"/>
        <v>237</v>
      </c>
    </row>
    <row r="12" spans="1:19" ht="23.25" customHeight="1">
      <c r="A12" s="84" t="s">
        <v>228</v>
      </c>
      <c r="B12" s="29">
        <v>17</v>
      </c>
      <c r="C12" s="29">
        <v>39</v>
      </c>
      <c r="D12" s="59">
        <f t="shared" si="0"/>
        <v>56</v>
      </c>
      <c r="E12" s="29">
        <v>12</v>
      </c>
      <c r="F12" s="29">
        <v>32</v>
      </c>
      <c r="G12" s="59">
        <f t="shared" si="1"/>
        <v>44</v>
      </c>
      <c r="H12" s="29">
        <v>7</v>
      </c>
      <c r="I12" s="29">
        <v>31</v>
      </c>
      <c r="J12" s="59">
        <f t="shared" si="2"/>
        <v>38</v>
      </c>
      <c r="K12" s="29">
        <v>0</v>
      </c>
      <c r="L12" s="29">
        <v>0</v>
      </c>
      <c r="M12" s="59">
        <f t="shared" si="3"/>
        <v>0</v>
      </c>
      <c r="N12" s="29">
        <v>0</v>
      </c>
      <c r="O12" s="29">
        <v>0</v>
      </c>
      <c r="P12" s="59">
        <f t="shared" si="4"/>
        <v>0</v>
      </c>
      <c r="Q12" s="29">
        <f t="shared" si="5"/>
        <v>36</v>
      </c>
      <c r="R12" s="29">
        <f t="shared" si="6"/>
        <v>102</v>
      </c>
      <c r="S12" s="59">
        <f t="shared" si="7"/>
        <v>138</v>
      </c>
    </row>
    <row r="13" spans="1:19" ht="23.25" customHeight="1">
      <c r="A13" s="84" t="s">
        <v>276</v>
      </c>
      <c r="B13" s="29">
        <v>0</v>
      </c>
      <c r="C13" s="29">
        <v>0</v>
      </c>
      <c r="D13" s="59">
        <f t="shared" si="0"/>
        <v>0</v>
      </c>
      <c r="E13" s="29">
        <v>0</v>
      </c>
      <c r="F13" s="29">
        <v>0</v>
      </c>
      <c r="G13" s="59">
        <f t="shared" si="1"/>
        <v>0</v>
      </c>
      <c r="H13" s="29">
        <v>0</v>
      </c>
      <c r="I13" s="29">
        <v>0</v>
      </c>
      <c r="J13" s="59">
        <f t="shared" si="2"/>
        <v>0</v>
      </c>
      <c r="K13" s="29">
        <v>12</v>
      </c>
      <c r="L13" s="29">
        <v>30</v>
      </c>
      <c r="M13" s="59">
        <f t="shared" si="3"/>
        <v>42</v>
      </c>
      <c r="N13" s="29">
        <v>1</v>
      </c>
      <c r="O13" s="29">
        <v>3</v>
      </c>
      <c r="P13" s="59">
        <f t="shared" si="4"/>
        <v>4</v>
      </c>
      <c r="Q13" s="29">
        <f t="shared" si="5"/>
        <v>13</v>
      </c>
      <c r="R13" s="29">
        <f t="shared" si="6"/>
        <v>33</v>
      </c>
      <c r="S13" s="59">
        <f t="shared" si="7"/>
        <v>46</v>
      </c>
    </row>
    <row r="14" spans="1:19" ht="23.25" customHeight="1">
      <c r="A14" s="84" t="s">
        <v>234</v>
      </c>
      <c r="B14" s="29">
        <v>7</v>
      </c>
      <c r="C14" s="29">
        <v>39</v>
      </c>
      <c r="D14" s="59">
        <f t="shared" si="0"/>
        <v>46</v>
      </c>
      <c r="E14" s="29">
        <v>18</v>
      </c>
      <c r="F14" s="29">
        <v>16</v>
      </c>
      <c r="G14" s="59">
        <f t="shared" si="1"/>
        <v>34</v>
      </c>
      <c r="H14" s="29">
        <v>0</v>
      </c>
      <c r="I14" s="29">
        <v>0</v>
      </c>
      <c r="J14" s="59">
        <f t="shared" si="2"/>
        <v>0</v>
      </c>
      <c r="K14" s="29">
        <v>0</v>
      </c>
      <c r="L14" s="29">
        <v>0</v>
      </c>
      <c r="M14" s="59">
        <f t="shared" si="3"/>
        <v>0</v>
      </c>
      <c r="N14" s="29">
        <v>0</v>
      </c>
      <c r="O14" s="29">
        <v>0</v>
      </c>
      <c r="P14" s="59">
        <f t="shared" si="4"/>
        <v>0</v>
      </c>
      <c r="Q14" s="29">
        <f t="shared" si="5"/>
        <v>25</v>
      </c>
      <c r="R14" s="29">
        <f t="shared" si="6"/>
        <v>55</v>
      </c>
      <c r="S14" s="59">
        <f t="shared" si="7"/>
        <v>80</v>
      </c>
    </row>
    <row r="15" spans="1:19" ht="23.25" customHeight="1">
      <c r="A15" s="84" t="s">
        <v>229</v>
      </c>
      <c r="B15" s="29">
        <v>12</v>
      </c>
      <c r="C15" s="29">
        <v>32</v>
      </c>
      <c r="D15" s="59">
        <f t="shared" si="0"/>
        <v>44</v>
      </c>
      <c r="E15" s="29">
        <v>19</v>
      </c>
      <c r="F15" s="29">
        <v>35</v>
      </c>
      <c r="G15" s="59">
        <f t="shared" si="1"/>
        <v>54</v>
      </c>
      <c r="H15" s="29">
        <v>12</v>
      </c>
      <c r="I15" s="29">
        <v>19</v>
      </c>
      <c r="J15" s="59">
        <f t="shared" si="2"/>
        <v>31</v>
      </c>
      <c r="K15" s="29">
        <v>8</v>
      </c>
      <c r="L15" s="29">
        <v>24</v>
      </c>
      <c r="M15" s="59">
        <f t="shared" si="3"/>
        <v>32</v>
      </c>
      <c r="N15" s="29">
        <v>1</v>
      </c>
      <c r="O15" s="29">
        <v>1</v>
      </c>
      <c r="P15" s="59">
        <f t="shared" si="4"/>
        <v>2</v>
      </c>
      <c r="Q15" s="29">
        <f t="shared" si="5"/>
        <v>52</v>
      </c>
      <c r="R15" s="29">
        <f t="shared" si="6"/>
        <v>111</v>
      </c>
      <c r="S15" s="59">
        <f t="shared" si="7"/>
        <v>163</v>
      </c>
    </row>
    <row r="16" spans="1:19" ht="23.25" customHeight="1">
      <c r="A16" s="84" t="s">
        <v>277</v>
      </c>
      <c r="B16" s="29">
        <v>3</v>
      </c>
      <c r="C16" s="29">
        <v>34</v>
      </c>
      <c r="D16" s="59">
        <f t="shared" si="0"/>
        <v>37</v>
      </c>
      <c r="E16" s="29">
        <v>2</v>
      </c>
      <c r="F16" s="29">
        <v>45</v>
      </c>
      <c r="G16" s="59">
        <f t="shared" si="1"/>
        <v>47</v>
      </c>
      <c r="H16" s="29">
        <v>1</v>
      </c>
      <c r="I16" s="29">
        <v>37</v>
      </c>
      <c r="J16" s="59">
        <f t="shared" si="2"/>
        <v>38</v>
      </c>
      <c r="K16" s="29">
        <v>7</v>
      </c>
      <c r="L16" s="29">
        <v>29</v>
      </c>
      <c r="M16" s="59">
        <f t="shared" si="3"/>
        <v>36</v>
      </c>
      <c r="N16" s="29">
        <v>0</v>
      </c>
      <c r="O16" s="29">
        <v>2</v>
      </c>
      <c r="P16" s="59">
        <f t="shared" si="4"/>
        <v>2</v>
      </c>
      <c r="Q16" s="29">
        <f t="shared" si="5"/>
        <v>13</v>
      </c>
      <c r="R16" s="29">
        <f t="shared" si="6"/>
        <v>147</v>
      </c>
      <c r="S16" s="59">
        <f t="shared" si="7"/>
        <v>160</v>
      </c>
    </row>
    <row r="17" spans="1:19" ht="23.25" customHeight="1">
      <c r="A17" s="84" t="s">
        <v>278</v>
      </c>
      <c r="B17" s="29">
        <v>5</v>
      </c>
      <c r="C17" s="29">
        <v>23</v>
      </c>
      <c r="D17" s="59">
        <f t="shared" si="0"/>
        <v>28</v>
      </c>
      <c r="E17" s="29">
        <v>6</v>
      </c>
      <c r="F17" s="29">
        <v>36</v>
      </c>
      <c r="G17" s="59">
        <f t="shared" si="1"/>
        <v>42</v>
      </c>
      <c r="H17" s="29">
        <v>4</v>
      </c>
      <c r="I17" s="29">
        <v>34</v>
      </c>
      <c r="J17" s="59">
        <f t="shared" si="2"/>
        <v>38</v>
      </c>
      <c r="K17" s="29">
        <v>4</v>
      </c>
      <c r="L17" s="29">
        <v>33</v>
      </c>
      <c r="M17" s="59">
        <f t="shared" si="3"/>
        <v>37</v>
      </c>
      <c r="N17" s="29">
        <v>1</v>
      </c>
      <c r="O17" s="29">
        <v>0</v>
      </c>
      <c r="P17" s="59">
        <f t="shared" si="4"/>
        <v>1</v>
      </c>
      <c r="Q17" s="29">
        <f t="shared" si="5"/>
        <v>20</v>
      </c>
      <c r="R17" s="29">
        <f t="shared" si="6"/>
        <v>126</v>
      </c>
      <c r="S17" s="59">
        <f t="shared" si="7"/>
        <v>146</v>
      </c>
    </row>
    <row r="18" spans="1:19" ht="23.25" customHeight="1">
      <c r="A18" s="84" t="s">
        <v>279</v>
      </c>
      <c r="B18" s="29">
        <v>26</v>
      </c>
      <c r="C18" s="29">
        <v>45</v>
      </c>
      <c r="D18" s="59">
        <f t="shared" si="0"/>
        <v>71</v>
      </c>
      <c r="E18" s="29">
        <v>13</v>
      </c>
      <c r="F18" s="29">
        <v>38</v>
      </c>
      <c r="G18" s="59">
        <f t="shared" si="1"/>
        <v>51</v>
      </c>
      <c r="H18" s="29">
        <v>8</v>
      </c>
      <c r="I18" s="29">
        <v>27</v>
      </c>
      <c r="J18" s="59">
        <f t="shared" si="2"/>
        <v>35</v>
      </c>
      <c r="K18" s="29">
        <v>13</v>
      </c>
      <c r="L18" s="29">
        <v>31</v>
      </c>
      <c r="M18" s="59">
        <f t="shared" si="3"/>
        <v>44</v>
      </c>
      <c r="N18" s="29">
        <v>0</v>
      </c>
      <c r="O18" s="29">
        <v>7</v>
      </c>
      <c r="P18" s="59">
        <f t="shared" si="4"/>
        <v>7</v>
      </c>
      <c r="Q18" s="29">
        <f t="shared" si="5"/>
        <v>60</v>
      </c>
      <c r="R18" s="29">
        <f t="shared" si="6"/>
        <v>148</v>
      </c>
      <c r="S18" s="59">
        <f t="shared" si="7"/>
        <v>208</v>
      </c>
    </row>
    <row r="19" spans="1:19" ht="23.25" customHeight="1">
      <c r="A19" s="84" t="s">
        <v>231</v>
      </c>
      <c r="B19" s="29">
        <v>10</v>
      </c>
      <c r="C19" s="29">
        <v>34</v>
      </c>
      <c r="D19" s="59">
        <f t="shared" si="0"/>
        <v>44</v>
      </c>
      <c r="E19" s="29">
        <v>12</v>
      </c>
      <c r="F19" s="29">
        <v>42</v>
      </c>
      <c r="G19" s="59">
        <f t="shared" si="1"/>
        <v>54</v>
      </c>
      <c r="H19" s="29">
        <v>8</v>
      </c>
      <c r="I19" s="29">
        <v>39</v>
      </c>
      <c r="J19" s="59">
        <f t="shared" si="2"/>
        <v>47</v>
      </c>
      <c r="K19" s="29">
        <v>5</v>
      </c>
      <c r="L19" s="29">
        <v>34</v>
      </c>
      <c r="M19" s="59">
        <f t="shared" si="3"/>
        <v>39</v>
      </c>
      <c r="N19" s="29">
        <v>0</v>
      </c>
      <c r="O19" s="29">
        <v>0</v>
      </c>
      <c r="P19" s="59">
        <f t="shared" si="4"/>
        <v>0</v>
      </c>
      <c r="Q19" s="29">
        <f t="shared" si="5"/>
        <v>35</v>
      </c>
      <c r="R19" s="29">
        <f t="shared" si="6"/>
        <v>149</v>
      </c>
      <c r="S19" s="59">
        <f t="shared" si="7"/>
        <v>184</v>
      </c>
    </row>
    <row r="20" spans="1:19" ht="23.25" customHeight="1">
      <c r="A20" s="84" t="s">
        <v>232</v>
      </c>
      <c r="B20" s="29">
        <v>5</v>
      </c>
      <c r="C20" s="29">
        <v>24</v>
      </c>
      <c r="D20" s="59">
        <f t="shared" si="0"/>
        <v>29</v>
      </c>
      <c r="E20" s="29">
        <v>1</v>
      </c>
      <c r="F20" s="29">
        <v>19</v>
      </c>
      <c r="G20" s="59">
        <f t="shared" si="1"/>
        <v>20</v>
      </c>
      <c r="H20" s="29">
        <v>9</v>
      </c>
      <c r="I20" s="29">
        <v>15</v>
      </c>
      <c r="J20" s="59">
        <f t="shared" si="2"/>
        <v>24</v>
      </c>
      <c r="K20" s="29">
        <v>4</v>
      </c>
      <c r="L20" s="29">
        <v>27</v>
      </c>
      <c r="M20" s="59">
        <f t="shared" si="3"/>
        <v>31</v>
      </c>
      <c r="N20" s="29">
        <v>2</v>
      </c>
      <c r="O20" s="29">
        <v>5</v>
      </c>
      <c r="P20" s="59">
        <f t="shared" si="4"/>
        <v>7</v>
      </c>
      <c r="Q20" s="29">
        <f t="shared" si="5"/>
        <v>21</v>
      </c>
      <c r="R20" s="29">
        <f t="shared" si="6"/>
        <v>90</v>
      </c>
      <c r="S20" s="59">
        <f t="shared" si="7"/>
        <v>111</v>
      </c>
    </row>
    <row r="21" spans="1:19" ht="23.25" customHeight="1">
      <c r="A21" s="84" t="s">
        <v>280</v>
      </c>
      <c r="B21" s="29">
        <v>28</v>
      </c>
      <c r="C21" s="29">
        <v>92</v>
      </c>
      <c r="D21" s="59">
        <f t="shared" si="0"/>
        <v>120</v>
      </c>
      <c r="E21" s="29">
        <v>20</v>
      </c>
      <c r="F21" s="29">
        <v>78</v>
      </c>
      <c r="G21" s="59">
        <f t="shared" si="1"/>
        <v>98</v>
      </c>
      <c r="H21" s="29">
        <v>15</v>
      </c>
      <c r="I21" s="29">
        <v>69</v>
      </c>
      <c r="J21" s="59">
        <f t="shared" si="2"/>
        <v>84</v>
      </c>
      <c r="K21" s="29">
        <v>13</v>
      </c>
      <c r="L21" s="29">
        <v>56</v>
      </c>
      <c r="M21" s="59">
        <f t="shared" si="3"/>
        <v>69</v>
      </c>
      <c r="N21" s="29">
        <v>0</v>
      </c>
      <c r="O21" s="29">
        <v>5</v>
      </c>
      <c r="P21" s="59">
        <f t="shared" si="4"/>
        <v>5</v>
      </c>
      <c r="Q21" s="29">
        <f t="shared" si="5"/>
        <v>76</v>
      </c>
      <c r="R21" s="29">
        <f t="shared" si="6"/>
        <v>300</v>
      </c>
      <c r="S21" s="59">
        <f t="shared" si="7"/>
        <v>376</v>
      </c>
    </row>
    <row r="22" spans="1:19" ht="23.25" customHeight="1">
      <c r="A22" s="84" t="s">
        <v>281</v>
      </c>
      <c r="B22" s="29">
        <v>0</v>
      </c>
      <c r="C22" s="29">
        <v>0</v>
      </c>
      <c r="D22" s="59">
        <f t="shared" si="0"/>
        <v>0</v>
      </c>
      <c r="E22" s="29">
        <v>0</v>
      </c>
      <c r="F22" s="29">
        <v>0</v>
      </c>
      <c r="G22" s="59">
        <f t="shared" si="1"/>
        <v>0</v>
      </c>
      <c r="H22" s="29">
        <v>10</v>
      </c>
      <c r="I22" s="29">
        <v>23</v>
      </c>
      <c r="J22" s="59">
        <f t="shared" si="2"/>
        <v>33</v>
      </c>
      <c r="K22" s="29">
        <v>5</v>
      </c>
      <c r="L22" s="29">
        <v>25</v>
      </c>
      <c r="M22" s="59">
        <f t="shared" si="3"/>
        <v>30</v>
      </c>
      <c r="N22" s="29">
        <v>0</v>
      </c>
      <c r="O22" s="29">
        <v>0</v>
      </c>
      <c r="P22" s="59">
        <f t="shared" si="4"/>
        <v>0</v>
      </c>
      <c r="Q22" s="29">
        <f t="shared" si="5"/>
        <v>15</v>
      </c>
      <c r="R22" s="29">
        <f t="shared" si="6"/>
        <v>48</v>
      </c>
      <c r="S22" s="59">
        <f t="shared" si="7"/>
        <v>63</v>
      </c>
    </row>
    <row r="23" spans="1:19" ht="23.25" customHeight="1">
      <c r="A23" s="85" t="s">
        <v>6</v>
      </c>
      <c r="B23" s="50">
        <f>SUM(B7:B22)</f>
        <v>169</v>
      </c>
      <c r="C23" s="50">
        <f>SUM(C7:C22)</f>
        <v>491</v>
      </c>
      <c r="D23" s="50">
        <f>SUM(B23:C23)</f>
        <v>660</v>
      </c>
      <c r="E23" s="50">
        <f>SUM(E7:E22)</f>
        <v>157</v>
      </c>
      <c r="F23" s="50">
        <f>SUM(F7:F22)</f>
        <v>463</v>
      </c>
      <c r="G23" s="50">
        <f>SUM(E23:F23)</f>
        <v>620</v>
      </c>
      <c r="H23" s="50">
        <f>SUM(H7:H22)</f>
        <v>122</v>
      </c>
      <c r="I23" s="50">
        <f>SUM(I7:I22)</f>
        <v>412</v>
      </c>
      <c r="J23" s="50">
        <f>SUM(H23:I23)</f>
        <v>534</v>
      </c>
      <c r="K23" s="50">
        <f>SUM(K7:K22)</f>
        <v>122</v>
      </c>
      <c r="L23" s="50">
        <f>SUM(L7:L22)</f>
        <v>440</v>
      </c>
      <c r="M23" s="50">
        <f>SUM(K23:L23)</f>
        <v>562</v>
      </c>
      <c r="N23" s="50">
        <f>SUM(N7:N22)</f>
        <v>11</v>
      </c>
      <c r="O23" s="50">
        <f>SUM(O7:O22)</f>
        <v>32</v>
      </c>
      <c r="P23" s="50">
        <f>SUM(N23:O23)</f>
        <v>43</v>
      </c>
      <c r="Q23" s="141">
        <f>SUM(B23,E23,H23,K23,N23)</f>
        <v>581</v>
      </c>
      <c r="R23" s="141">
        <f>SUM(C23,F23,I23,L23,O23)</f>
        <v>1838</v>
      </c>
      <c r="S23" s="50">
        <f>SUM(Q23:R23)</f>
        <v>2419</v>
      </c>
    </row>
    <row r="25" spans="1:19" s="82" customFormat="1" ht="24.75" customHeight="1">
      <c r="A25" s="761" t="s">
        <v>0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</row>
    <row r="26" spans="1:19" s="82" customFormat="1" ht="24.75" customHeight="1">
      <c r="A26" s="761" t="s">
        <v>366</v>
      </c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</row>
    <row r="27" spans="1:19" s="82" customFormat="1" ht="24.75" customHeight="1">
      <c r="A27" s="761" t="s">
        <v>13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</row>
    <row r="29" spans="1:19" s="83" customFormat="1" ht="23.25" customHeight="1">
      <c r="A29" s="762" t="s">
        <v>1</v>
      </c>
      <c r="B29" s="734" t="s">
        <v>2</v>
      </c>
      <c r="C29" s="735"/>
      <c r="D29" s="737"/>
      <c r="E29" s="734" t="s">
        <v>3</v>
      </c>
      <c r="F29" s="735"/>
      <c r="G29" s="737"/>
      <c r="H29" s="734" t="s">
        <v>8</v>
      </c>
      <c r="I29" s="735"/>
      <c r="J29" s="737"/>
      <c r="K29" s="734" t="s">
        <v>9</v>
      </c>
      <c r="L29" s="735"/>
      <c r="M29" s="737"/>
      <c r="N29" s="734" t="s">
        <v>10</v>
      </c>
      <c r="O29" s="735"/>
      <c r="P29" s="737"/>
      <c r="Q29" s="734" t="s">
        <v>7</v>
      </c>
      <c r="R29" s="735"/>
      <c r="S29" s="737"/>
    </row>
    <row r="30" spans="1:19" s="83" customFormat="1" ht="23.25" customHeight="1">
      <c r="A30" s="763"/>
      <c r="B30" s="34" t="s">
        <v>4</v>
      </c>
      <c r="C30" s="34" t="s">
        <v>5</v>
      </c>
      <c r="D30" s="34" t="s">
        <v>6</v>
      </c>
      <c r="E30" s="34" t="s">
        <v>4</v>
      </c>
      <c r="F30" s="34" t="s">
        <v>5</v>
      </c>
      <c r="G30" s="34" t="s">
        <v>6</v>
      </c>
      <c r="H30" s="34" t="s">
        <v>4</v>
      </c>
      <c r="I30" s="34" t="s">
        <v>5</v>
      </c>
      <c r="J30" s="34" t="s">
        <v>6</v>
      </c>
      <c r="K30" s="34" t="s">
        <v>4</v>
      </c>
      <c r="L30" s="34" t="s">
        <v>5</v>
      </c>
      <c r="M30" s="34" t="s">
        <v>6</v>
      </c>
      <c r="N30" s="34" t="s">
        <v>4</v>
      </c>
      <c r="O30" s="34" t="s">
        <v>5</v>
      </c>
      <c r="P30" s="34" t="s">
        <v>6</v>
      </c>
      <c r="Q30" s="34" t="s">
        <v>4</v>
      </c>
      <c r="R30" s="34" t="s">
        <v>5</v>
      </c>
      <c r="S30" s="34" t="s">
        <v>6</v>
      </c>
    </row>
    <row r="31" spans="1:19" ht="23.25" customHeight="1">
      <c r="A31" s="84" t="s">
        <v>359</v>
      </c>
      <c r="B31" s="29">
        <v>10</v>
      </c>
      <c r="C31" s="29">
        <v>80</v>
      </c>
      <c r="D31" s="59">
        <f>SUM(B31:C31)</f>
        <v>90</v>
      </c>
      <c r="E31" s="29">
        <v>14</v>
      </c>
      <c r="F31" s="29">
        <v>42</v>
      </c>
      <c r="G31" s="59">
        <f>SUM(E31:F31)</f>
        <v>56</v>
      </c>
      <c r="H31" s="29">
        <v>0</v>
      </c>
      <c r="I31" s="29">
        <v>0</v>
      </c>
      <c r="J31" s="59">
        <f>SUM(H31:I31)</f>
        <v>0</v>
      </c>
      <c r="K31" s="29">
        <v>0</v>
      </c>
      <c r="L31" s="29">
        <v>0</v>
      </c>
      <c r="M31" s="59">
        <f>SUM(K31:L31)</f>
        <v>0</v>
      </c>
      <c r="N31" s="29">
        <v>0</v>
      </c>
      <c r="O31" s="29">
        <v>0</v>
      </c>
      <c r="P31" s="59">
        <f>SUM(N31:O31)</f>
        <v>0</v>
      </c>
      <c r="Q31" s="29">
        <f aca="true" t="shared" si="8" ref="Q31:R35">SUM(B31,E31,H31,K31,N31)</f>
        <v>24</v>
      </c>
      <c r="R31" s="29">
        <f t="shared" si="8"/>
        <v>122</v>
      </c>
      <c r="S31" s="59">
        <f>SUM(Q31:R31)</f>
        <v>146</v>
      </c>
    </row>
    <row r="32" spans="1:19" ht="23.25" customHeight="1">
      <c r="A32" s="84" t="s">
        <v>358</v>
      </c>
      <c r="B32" s="29">
        <v>29</v>
      </c>
      <c r="C32" s="29">
        <v>59</v>
      </c>
      <c r="D32" s="59">
        <f>SUM(B32:C32)</f>
        <v>88</v>
      </c>
      <c r="E32" s="29">
        <v>28</v>
      </c>
      <c r="F32" s="29">
        <v>40</v>
      </c>
      <c r="G32" s="59">
        <f>SUM(E32:F32)</f>
        <v>68</v>
      </c>
      <c r="H32" s="29">
        <v>0</v>
      </c>
      <c r="I32" s="29">
        <v>0</v>
      </c>
      <c r="J32" s="59">
        <f>SUM(H32:I32)</f>
        <v>0</v>
      </c>
      <c r="K32" s="29">
        <v>0</v>
      </c>
      <c r="L32" s="29">
        <v>0</v>
      </c>
      <c r="M32" s="59">
        <f>SUM(K32:L32)</f>
        <v>0</v>
      </c>
      <c r="N32" s="29">
        <v>0</v>
      </c>
      <c r="O32" s="29">
        <v>0</v>
      </c>
      <c r="P32" s="59">
        <f>SUM(N32:O32)</f>
        <v>0</v>
      </c>
      <c r="Q32" s="29">
        <f t="shared" si="8"/>
        <v>57</v>
      </c>
      <c r="R32" s="29">
        <f t="shared" si="8"/>
        <v>99</v>
      </c>
      <c r="S32" s="59">
        <f>SUM(Q32:R32)</f>
        <v>156</v>
      </c>
    </row>
    <row r="33" spans="1:19" ht="23.25" customHeight="1">
      <c r="A33" s="84" t="s">
        <v>283</v>
      </c>
      <c r="B33" s="29">
        <v>0</v>
      </c>
      <c r="C33" s="29">
        <v>0</v>
      </c>
      <c r="D33" s="59">
        <f>SUM(B33:C33)</f>
        <v>0</v>
      </c>
      <c r="E33" s="29">
        <v>0</v>
      </c>
      <c r="F33" s="29">
        <v>0</v>
      </c>
      <c r="G33" s="59">
        <f>SUM(E33:F33)</f>
        <v>0</v>
      </c>
      <c r="H33" s="29">
        <v>3</v>
      </c>
      <c r="I33" s="29">
        <v>43</v>
      </c>
      <c r="J33" s="59">
        <f>SUM(H33:I33)</f>
        <v>46</v>
      </c>
      <c r="K33" s="29">
        <v>3</v>
      </c>
      <c r="L33" s="29">
        <v>38</v>
      </c>
      <c r="M33" s="59">
        <f>SUM(K33:L33)</f>
        <v>41</v>
      </c>
      <c r="N33" s="29">
        <v>0</v>
      </c>
      <c r="O33" s="29">
        <v>0</v>
      </c>
      <c r="P33" s="59">
        <f>SUM(N33:O33)</f>
        <v>0</v>
      </c>
      <c r="Q33" s="29">
        <f t="shared" si="8"/>
        <v>6</v>
      </c>
      <c r="R33" s="29">
        <f t="shared" si="8"/>
        <v>81</v>
      </c>
      <c r="S33" s="59">
        <f>SUM(Q33:R33)</f>
        <v>87</v>
      </c>
    </row>
    <row r="34" spans="1:19" ht="23.25" customHeight="1">
      <c r="A34" s="84" t="s">
        <v>284</v>
      </c>
      <c r="B34" s="29">
        <v>0</v>
      </c>
      <c r="C34" s="29">
        <v>0</v>
      </c>
      <c r="D34" s="59">
        <f>SUM(B34:C34)</f>
        <v>0</v>
      </c>
      <c r="E34" s="29">
        <v>0</v>
      </c>
      <c r="F34" s="29">
        <v>0</v>
      </c>
      <c r="G34" s="59">
        <f>SUM(E34:F34)</f>
        <v>0</v>
      </c>
      <c r="H34" s="29">
        <v>15</v>
      </c>
      <c r="I34" s="29">
        <v>27</v>
      </c>
      <c r="J34" s="59">
        <f>SUM(H34:I34)</f>
        <v>42</v>
      </c>
      <c r="K34" s="29">
        <v>19</v>
      </c>
      <c r="L34" s="29">
        <v>30</v>
      </c>
      <c r="M34" s="59">
        <f>SUM(K34:L34)</f>
        <v>49</v>
      </c>
      <c r="N34" s="29">
        <v>2</v>
      </c>
      <c r="O34" s="29">
        <v>1</v>
      </c>
      <c r="P34" s="59">
        <f>SUM(N34:O34)</f>
        <v>3</v>
      </c>
      <c r="Q34" s="29">
        <f t="shared" si="8"/>
        <v>36</v>
      </c>
      <c r="R34" s="29">
        <f t="shared" si="8"/>
        <v>58</v>
      </c>
      <c r="S34" s="59">
        <f>SUM(Q34:R34)</f>
        <v>94</v>
      </c>
    </row>
    <row r="35" spans="1:19" ht="23.25" customHeight="1">
      <c r="A35" s="85" t="s">
        <v>6</v>
      </c>
      <c r="B35" s="50">
        <f aca="true" t="shared" si="9" ref="B35:P35">SUM(B31:B34)</f>
        <v>39</v>
      </c>
      <c r="C35" s="50">
        <f t="shared" si="9"/>
        <v>139</v>
      </c>
      <c r="D35" s="50">
        <f t="shared" si="9"/>
        <v>178</v>
      </c>
      <c r="E35" s="50">
        <f t="shared" si="9"/>
        <v>42</v>
      </c>
      <c r="F35" s="50">
        <f t="shared" si="9"/>
        <v>82</v>
      </c>
      <c r="G35" s="50">
        <f t="shared" si="9"/>
        <v>124</v>
      </c>
      <c r="H35" s="50">
        <f t="shared" si="9"/>
        <v>18</v>
      </c>
      <c r="I35" s="50">
        <f t="shared" si="9"/>
        <v>70</v>
      </c>
      <c r="J35" s="50">
        <f t="shared" si="9"/>
        <v>88</v>
      </c>
      <c r="K35" s="50">
        <f t="shared" si="9"/>
        <v>22</v>
      </c>
      <c r="L35" s="50">
        <f t="shared" si="9"/>
        <v>68</v>
      </c>
      <c r="M35" s="50">
        <f t="shared" si="9"/>
        <v>90</v>
      </c>
      <c r="N35" s="50">
        <f t="shared" si="9"/>
        <v>2</v>
      </c>
      <c r="O35" s="50">
        <f t="shared" si="9"/>
        <v>1</v>
      </c>
      <c r="P35" s="50">
        <f t="shared" si="9"/>
        <v>3</v>
      </c>
      <c r="Q35" s="141">
        <f t="shared" si="8"/>
        <v>123</v>
      </c>
      <c r="R35" s="141">
        <f t="shared" si="8"/>
        <v>360</v>
      </c>
      <c r="S35" s="50">
        <f>SUM(Q35:R35)</f>
        <v>483</v>
      </c>
    </row>
    <row r="36" spans="1:19" ht="23.25" customHeight="1">
      <c r="A36" s="90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82" customFormat="1" ht="25.5" customHeight="1">
      <c r="A37" s="761" t="s">
        <v>0</v>
      </c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</row>
    <row r="38" spans="1:19" s="82" customFormat="1" ht="25.5" customHeight="1">
      <c r="A38" s="761" t="s">
        <v>366</v>
      </c>
      <c r="B38" s="761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</row>
    <row r="39" spans="1:19" s="82" customFormat="1" ht="25.5" customHeight="1">
      <c r="A39" s="761" t="s">
        <v>15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</row>
    <row r="41" spans="1:19" s="83" customFormat="1" ht="23.25" customHeight="1">
      <c r="A41" s="762" t="s">
        <v>1</v>
      </c>
      <c r="B41" s="734" t="s">
        <v>2</v>
      </c>
      <c r="C41" s="735"/>
      <c r="D41" s="737"/>
      <c r="E41" s="734" t="s">
        <v>3</v>
      </c>
      <c r="F41" s="735"/>
      <c r="G41" s="737"/>
      <c r="H41" s="734" t="s">
        <v>8</v>
      </c>
      <c r="I41" s="735"/>
      <c r="J41" s="737"/>
      <c r="K41" s="734" t="s">
        <v>9</v>
      </c>
      <c r="L41" s="735"/>
      <c r="M41" s="737"/>
      <c r="N41" s="734" t="s">
        <v>10</v>
      </c>
      <c r="O41" s="735"/>
      <c r="P41" s="737"/>
      <c r="Q41" s="734" t="s">
        <v>7</v>
      </c>
      <c r="R41" s="735"/>
      <c r="S41" s="737"/>
    </row>
    <row r="42" spans="1:19" s="83" customFormat="1" ht="23.25" customHeight="1">
      <c r="A42" s="763"/>
      <c r="B42" s="34" t="s">
        <v>4</v>
      </c>
      <c r="C42" s="34" t="s">
        <v>5</v>
      </c>
      <c r="D42" s="34" t="s">
        <v>6</v>
      </c>
      <c r="E42" s="34" t="s">
        <v>4</v>
      </c>
      <c r="F42" s="34" t="s">
        <v>5</v>
      </c>
      <c r="G42" s="34" t="s">
        <v>6</v>
      </c>
      <c r="H42" s="34" t="s">
        <v>4</v>
      </c>
      <c r="I42" s="34" t="s">
        <v>5</v>
      </c>
      <c r="J42" s="34" t="s">
        <v>6</v>
      </c>
      <c r="K42" s="34" t="s">
        <v>4</v>
      </c>
      <c r="L42" s="34" t="s">
        <v>5</v>
      </c>
      <c r="M42" s="34" t="s">
        <v>6</v>
      </c>
      <c r="N42" s="34" t="s">
        <v>4</v>
      </c>
      <c r="O42" s="34" t="s">
        <v>5</v>
      </c>
      <c r="P42" s="34" t="s">
        <v>6</v>
      </c>
      <c r="Q42" s="34" t="s">
        <v>4</v>
      </c>
      <c r="R42" s="34" t="s">
        <v>5</v>
      </c>
      <c r="S42" s="34" t="s">
        <v>6</v>
      </c>
    </row>
    <row r="43" spans="1:19" ht="23.25" customHeight="1">
      <c r="A43" s="84" t="s">
        <v>248</v>
      </c>
      <c r="B43" s="29">
        <v>2</v>
      </c>
      <c r="C43" s="29">
        <v>2</v>
      </c>
      <c r="D43" s="59">
        <f aca="true" t="shared" si="10" ref="D43:D48">SUM(B43:C43)</f>
        <v>4</v>
      </c>
      <c r="E43" s="29">
        <v>5</v>
      </c>
      <c r="F43" s="29">
        <v>3</v>
      </c>
      <c r="G43" s="59">
        <f aca="true" t="shared" si="11" ref="G43:G48">SUM(E43:F43)</f>
        <v>8</v>
      </c>
      <c r="H43" s="29">
        <v>5</v>
      </c>
      <c r="I43" s="29">
        <v>6</v>
      </c>
      <c r="J43" s="59">
        <f aca="true" t="shared" si="12" ref="J43:J48">SUM(H43:I43)</f>
        <v>11</v>
      </c>
      <c r="K43" s="29">
        <v>9</v>
      </c>
      <c r="L43" s="29">
        <v>2</v>
      </c>
      <c r="M43" s="59">
        <f aca="true" t="shared" si="13" ref="M43:M48">SUM(K43:L43)</f>
        <v>11</v>
      </c>
      <c r="N43" s="29">
        <v>2</v>
      </c>
      <c r="O43" s="29">
        <v>0</v>
      </c>
      <c r="P43" s="59">
        <f aca="true" t="shared" si="14" ref="P43:P48">SUM(N43:O43)</f>
        <v>2</v>
      </c>
      <c r="Q43" s="29">
        <f aca="true" t="shared" si="15" ref="Q43:R48">SUM(B43,E43,H43,K43,N43)</f>
        <v>23</v>
      </c>
      <c r="R43" s="29">
        <f t="shared" si="15"/>
        <v>13</v>
      </c>
      <c r="S43" s="59">
        <f aca="true" t="shared" si="16" ref="S43:S48">SUM(Q43:R43)</f>
        <v>36</v>
      </c>
    </row>
    <row r="44" spans="1:19" ht="23.25" customHeight="1">
      <c r="A44" s="84" t="s">
        <v>247</v>
      </c>
      <c r="B44" s="29">
        <v>14</v>
      </c>
      <c r="C44" s="29">
        <v>20</v>
      </c>
      <c r="D44" s="59">
        <f t="shared" si="10"/>
        <v>34</v>
      </c>
      <c r="E44" s="29">
        <v>32</v>
      </c>
      <c r="F44" s="29">
        <v>6</v>
      </c>
      <c r="G44" s="59">
        <f t="shared" si="11"/>
        <v>38</v>
      </c>
      <c r="H44" s="29">
        <v>19</v>
      </c>
      <c r="I44" s="29">
        <v>4</v>
      </c>
      <c r="J44" s="59">
        <f t="shared" si="12"/>
        <v>23</v>
      </c>
      <c r="K44" s="29">
        <v>27</v>
      </c>
      <c r="L44" s="29">
        <v>5</v>
      </c>
      <c r="M44" s="59">
        <f t="shared" si="13"/>
        <v>32</v>
      </c>
      <c r="N44" s="29">
        <v>29</v>
      </c>
      <c r="O44" s="29">
        <v>1</v>
      </c>
      <c r="P44" s="59">
        <f t="shared" si="14"/>
        <v>30</v>
      </c>
      <c r="Q44" s="29">
        <f t="shared" si="15"/>
        <v>121</v>
      </c>
      <c r="R44" s="29">
        <f t="shared" si="15"/>
        <v>36</v>
      </c>
      <c r="S44" s="59">
        <f t="shared" si="16"/>
        <v>157</v>
      </c>
    </row>
    <row r="45" spans="1:19" ht="23.25" customHeight="1">
      <c r="A45" s="84" t="s">
        <v>286</v>
      </c>
      <c r="B45" s="29">
        <v>14</v>
      </c>
      <c r="C45" s="29">
        <v>13</v>
      </c>
      <c r="D45" s="59">
        <f t="shared" si="10"/>
        <v>27</v>
      </c>
      <c r="E45" s="29">
        <v>8</v>
      </c>
      <c r="F45" s="29">
        <v>4</v>
      </c>
      <c r="G45" s="59">
        <f t="shared" si="11"/>
        <v>12</v>
      </c>
      <c r="H45" s="29">
        <v>12</v>
      </c>
      <c r="I45" s="29">
        <v>12</v>
      </c>
      <c r="J45" s="59">
        <f t="shared" si="12"/>
        <v>24</v>
      </c>
      <c r="K45" s="29">
        <v>10</v>
      </c>
      <c r="L45" s="29">
        <v>8</v>
      </c>
      <c r="M45" s="59">
        <f t="shared" si="13"/>
        <v>18</v>
      </c>
      <c r="N45" s="29">
        <v>7</v>
      </c>
      <c r="O45" s="29">
        <v>2</v>
      </c>
      <c r="P45" s="59">
        <f t="shared" si="14"/>
        <v>9</v>
      </c>
      <c r="Q45" s="29">
        <f t="shared" si="15"/>
        <v>51</v>
      </c>
      <c r="R45" s="29">
        <f t="shared" si="15"/>
        <v>39</v>
      </c>
      <c r="S45" s="59">
        <f t="shared" si="16"/>
        <v>90</v>
      </c>
    </row>
    <row r="46" spans="1:19" ht="23.25" customHeight="1">
      <c r="A46" s="84" t="s">
        <v>251</v>
      </c>
      <c r="B46" s="29">
        <v>9</v>
      </c>
      <c r="C46" s="29">
        <v>30</v>
      </c>
      <c r="D46" s="59">
        <f t="shared" si="10"/>
        <v>39</v>
      </c>
      <c r="E46" s="29">
        <v>8</v>
      </c>
      <c r="F46" s="29">
        <v>22</v>
      </c>
      <c r="G46" s="59">
        <f t="shared" si="11"/>
        <v>30</v>
      </c>
      <c r="H46" s="29">
        <v>13</v>
      </c>
      <c r="I46" s="29">
        <v>22</v>
      </c>
      <c r="J46" s="59">
        <f t="shared" si="12"/>
        <v>35</v>
      </c>
      <c r="K46" s="29">
        <v>8</v>
      </c>
      <c r="L46" s="29">
        <v>19</v>
      </c>
      <c r="M46" s="59">
        <f t="shared" si="13"/>
        <v>27</v>
      </c>
      <c r="N46" s="29">
        <v>1</v>
      </c>
      <c r="O46" s="29">
        <v>3</v>
      </c>
      <c r="P46" s="59">
        <f t="shared" si="14"/>
        <v>4</v>
      </c>
      <c r="Q46" s="29">
        <f t="shared" si="15"/>
        <v>39</v>
      </c>
      <c r="R46" s="29">
        <f t="shared" si="15"/>
        <v>96</v>
      </c>
      <c r="S46" s="59">
        <f t="shared" si="16"/>
        <v>135</v>
      </c>
    </row>
    <row r="47" spans="1:19" ht="23.25" customHeight="1">
      <c r="A47" s="84" t="s">
        <v>250</v>
      </c>
      <c r="B47" s="29">
        <v>28</v>
      </c>
      <c r="C47" s="29">
        <v>26</v>
      </c>
      <c r="D47" s="59">
        <f t="shared" si="10"/>
        <v>54</v>
      </c>
      <c r="E47" s="29">
        <v>15</v>
      </c>
      <c r="F47" s="29">
        <v>15</v>
      </c>
      <c r="G47" s="59">
        <f t="shared" si="11"/>
        <v>30</v>
      </c>
      <c r="H47" s="29">
        <v>10</v>
      </c>
      <c r="I47" s="29">
        <v>17</v>
      </c>
      <c r="J47" s="59">
        <f t="shared" si="12"/>
        <v>27</v>
      </c>
      <c r="K47" s="29">
        <v>9</v>
      </c>
      <c r="L47" s="29">
        <v>12</v>
      </c>
      <c r="M47" s="59">
        <f t="shared" si="13"/>
        <v>21</v>
      </c>
      <c r="N47" s="29">
        <v>2</v>
      </c>
      <c r="O47" s="29">
        <v>0</v>
      </c>
      <c r="P47" s="59">
        <f t="shared" si="14"/>
        <v>2</v>
      </c>
      <c r="Q47" s="29">
        <f t="shared" si="15"/>
        <v>64</v>
      </c>
      <c r="R47" s="29">
        <f t="shared" si="15"/>
        <v>70</v>
      </c>
      <c r="S47" s="59">
        <f t="shared" si="16"/>
        <v>134</v>
      </c>
    </row>
    <row r="48" spans="1:19" ht="23.25" customHeight="1">
      <c r="A48" s="84" t="s">
        <v>285</v>
      </c>
      <c r="B48" s="29">
        <v>0</v>
      </c>
      <c r="C48" s="29">
        <v>0</v>
      </c>
      <c r="D48" s="59">
        <f t="shared" si="10"/>
        <v>0</v>
      </c>
      <c r="E48" s="29">
        <v>0</v>
      </c>
      <c r="F48" s="29">
        <v>0</v>
      </c>
      <c r="G48" s="59">
        <f t="shared" si="11"/>
        <v>0</v>
      </c>
      <c r="H48" s="29">
        <v>0</v>
      </c>
      <c r="I48" s="29">
        <v>0</v>
      </c>
      <c r="J48" s="59">
        <f t="shared" si="12"/>
        <v>0</v>
      </c>
      <c r="K48" s="29">
        <v>0</v>
      </c>
      <c r="L48" s="29">
        <v>0</v>
      </c>
      <c r="M48" s="59">
        <f t="shared" si="13"/>
        <v>0</v>
      </c>
      <c r="N48" s="29">
        <v>1</v>
      </c>
      <c r="O48" s="29">
        <v>0</v>
      </c>
      <c r="P48" s="59">
        <f t="shared" si="14"/>
        <v>1</v>
      </c>
      <c r="Q48" s="29">
        <f t="shared" si="15"/>
        <v>1</v>
      </c>
      <c r="R48" s="29">
        <f t="shared" si="15"/>
        <v>0</v>
      </c>
      <c r="S48" s="59">
        <f t="shared" si="16"/>
        <v>1</v>
      </c>
    </row>
    <row r="49" spans="1:19" ht="17.25" customHeight="1">
      <c r="A49" s="84"/>
      <c r="B49" s="29"/>
      <c r="C49" s="29"/>
      <c r="D49" s="59"/>
      <c r="E49" s="29"/>
      <c r="F49" s="29"/>
      <c r="G49" s="59"/>
      <c r="H49" s="29"/>
      <c r="I49" s="29"/>
      <c r="J49" s="59"/>
      <c r="K49" s="29"/>
      <c r="L49" s="29"/>
      <c r="M49" s="59"/>
      <c r="N49" s="29"/>
      <c r="O49" s="29"/>
      <c r="P49" s="59"/>
      <c r="Q49" s="29">
        <f>SUM(B49,E49,H49,K49,N49)</f>
        <v>0</v>
      </c>
      <c r="R49" s="29">
        <f>SUM(C49,F49,I49,L49,O49)</f>
        <v>0</v>
      </c>
      <c r="S49" s="59">
        <f>SUM(Q49:R49)</f>
        <v>0</v>
      </c>
    </row>
    <row r="50" spans="1:19" ht="23.25" customHeight="1">
      <c r="A50" s="85" t="s">
        <v>6</v>
      </c>
      <c r="B50" s="50">
        <f>SUM(B43:B49)</f>
        <v>67</v>
      </c>
      <c r="C50" s="50">
        <f>SUM(C43:C49)</f>
        <v>91</v>
      </c>
      <c r="D50" s="50">
        <f>SUM(B50:C50)</f>
        <v>158</v>
      </c>
      <c r="E50" s="50">
        <f>SUM(E43:E49)</f>
        <v>68</v>
      </c>
      <c r="F50" s="50">
        <f>SUM(F43:F49)</f>
        <v>50</v>
      </c>
      <c r="G50" s="50">
        <f>SUM(E50:F50)</f>
        <v>118</v>
      </c>
      <c r="H50" s="50">
        <f>SUM(H43:H49)</f>
        <v>59</v>
      </c>
      <c r="I50" s="50">
        <f>SUM(I43:I49)</f>
        <v>61</v>
      </c>
      <c r="J50" s="50">
        <f>SUM(H50:I50)</f>
        <v>120</v>
      </c>
      <c r="K50" s="50">
        <f>SUM(K43:K49)</f>
        <v>63</v>
      </c>
      <c r="L50" s="50">
        <f>SUM(L43:L49)</f>
        <v>46</v>
      </c>
      <c r="M50" s="50">
        <f>SUM(K50:L50)</f>
        <v>109</v>
      </c>
      <c r="N50" s="50">
        <f>SUM(N43:N49)</f>
        <v>42</v>
      </c>
      <c r="O50" s="50">
        <f>SUM(O43:O49)</f>
        <v>6</v>
      </c>
      <c r="P50" s="50">
        <f>SUM(N50:O50)</f>
        <v>48</v>
      </c>
      <c r="Q50" s="141">
        <f>SUM(B50,E50,H50,K50,N50)</f>
        <v>299</v>
      </c>
      <c r="R50" s="141">
        <f>SUM(C50,F50,I50,L50,O50)</f>
        <v>254</v>
      </c>
      <c r="S50" s="50">
        <f>SUM(Q50:R50)</f>
        <v>553</v>
      </c>
    </row>
    <row r="52" spans="1:19" s="82" customFormat="1" ht="24.75" customHeight="1">
      <c r="A52" s="761" t="s">
        <v>0</v>
      </c>
      <c r="B52" s="761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</row>
    <row r="53" spans="1:19" s="82" customFormat="1" ht="24.75" customHeight="1">
      <c r="A53" s="761" t="s">
        <v>366</v>
      </c>
      <c r="B53" s="761"/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1"/>
      <c r="N53" s="761"/>
      <c r="O53" s="761"/>
      <c r="P53" s="761"/>
      <c r="Q53" s="761"/>
      <c r="R53" s="761"/>
      <c r="S53" s="761"/>
    </row>
    <row r="54" spans="1:19" s="82" customFormat="1" ht="24.75" customHeight="1">
      <c r="A54" s="761" t="s">
        <v>16</v>
      </c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</row>
    <row r="56" spans="1:19" s="83" customFormat="1" ht="23.25" customHeight="1">
      <c r="A56" s="762" t="s">
        <v>1</v>
      </c>
      <c r="B56" s="734" t="s">
        <v>2</v>
      </c>
      <c r="C56" s="735"/>
      <c r="D56" s="737"/>
      <c r="E56" s="734" t="s">
        <v>3</v>
      </c>
      <c r="F56" s="735"/>
      <c r="G56" s="737"/>
      <c r="H56" s="734" t="s">
        <v>8</v>
      </c>
      <c r="I56" s="735"/>
      <c r="J56" s="737"/>
      <c r="K56" s="734" t="s">
        <v>9</v>
      </c>
      <c r="L56" s="735"/>
      <c r="M56" s="737"/>
      <c r="N56" s="734" t="s">
        <v>10</v>
      </c>
      <c r="O56" s="735"/>
      <c r="P56" s="737"/>
      <c r="Q56" s="734" t="s">
        <v>7</v>
      </c>
      <c r="R56" s="735"/>
      <c r="S56" s="737"/>
    </row>
    <row r="57" spans="1:19" s="83" customFormat="1" ht="23.25" customHeight="1">
      <c r="A57" s="763"/>
      <c r="B57" s="34" t="s">
        <v>4</v>
      </c>
      <c r="C57" s="34" t="s">
        <v>5</v>
      </c>
      <c r="D57" s="34" t="s">
        <v>6</v>
      </c>
      <c r="E57" s="34" t="s">
        <v>4</v>
      </c>
      <c r="F57" s="34" t="s">
        <v>5</v>
      </c>
      <c r="G57" s="34" t="s">
        <v>6</v>
      </c>
      <c r="H57" s="34" t="s">
        <v>4</v>
      </c>
      <c r="I57" s="34" t="s">
        <v>5</v>
      </c>
      <c r="J57" s="34" t="s">
        <v>6</v>
      </c>
      <c r="K57" s="34" t="s">
        <v>4</v>
      </c>
      <c r="L57" s="34" t="s">
        <v>5</v>
      </c>
      <c r="M57" s="34" t="s">
        <v>6</v>
      </c>
      <c r="N57" s="34" t="s">
        <v>4</v>
      </c>
      <c r="O57" s="34" t="s">
        <v>5</v>
      </c>
      <c r="P57" s="34" t="s">
        <v>6</v>
      </c>
      <c r="Q57" s="34" t="s">
        <v>4</v>
      </c>
      <c r="R57" s="34" t="s">
        <v>5</v>
      </c>
      <c r="S57" s="34" t="s">
        <v>6</v>
      </c>
    </row>
    <row r="58" spans="1:19" ht="23.25" customHeight="1">
      <c r="A58" s="84" t="s">
        <v>252</v>
      </c>
      <c r="B58" s="29">
        <v>20</v>
      </c>
      <c r="C58" s="29">
        <v>106</v>
      </c>
      <c r="D58" s="59">
        <f aca="true" t="shared" si="17" ref="D58:D63">SUM(B58:C58)</f>
        <v>126</v>
      </c>
      <c r="E58" s="29">
        <v>16</v>
      </c>
      <c r="F58" s="29">
        <v>96</v>
      </c>
      <c r="G58" s="59">
        <f aca="true" t="shared" si="18" ref="G58:G63">SUM(E58:F58)</f>
        <v>112</v>
      </c>
      <c r="H58" s="29">
        <v>9</v>
      </c>
      <c r="I58" s="29">
        <v>85</v>
      </c>
      <c r="J58" s="59">
        <f aca="true" t="shared" si="19" ref="J58:J63">SUM(H58:I58)</f>
        <v>94</v>
      </c>
      <c r="K58" s="29">
        <v>13</v>
      </c>
      <c r="L58" s="29">
        <v>84</v>
      </c>
      <c r="M58" s="59">
        <f aca="true" t="shared" si="20" ref="M58:M63">SUM(K58:L58)</f>
        <v>97</v>
      </c>
      <c r="N58" s="29">
        <v>0</v>
      </c>
      <c r="O58" s="29">
        <v>0</v>
      </c>
      <c r="P58" s="59">
        <f aca="true" t="shared" si="21" ref="P58:P63">SUM(N58:O58)</f>
        <v>0</v>
      </c>
      <c r="Q58" s="29">
        <f aca="true" t="shared" si="22" ref="Q58:R63">SUM(B58,E58,H58,K58,N58)</f>
        <v>58</v>
      </c>
      <c r="R58" s="29">
        <f t="shared" si="22"/>
        <v>371</v>
      </c>
      <c r="S58" s="59">
        <f aca="true" t="shared" si="23" ref="S58:S63">SUM(Q58:R58)</f>
        <v>429</v>
      </c>
    </row>
    <row r="59" spans="1:19" ht="23.25" customHeight="1">
      <c r="A59" s="84" t="s">
        <v>288</v>
      </c>
      <c r="B59" s="29">
        <v>0</v>
      </c>
      <c r="C59" s="29">
        <v>0</v>
      </c>
      <c r="D59" s="59">
        <f t="shared" si="17"/>
        <v>0</v>
      </c>
      <c r="E59" s="29">
        <v>0</v>
      </c>
      <c r="F59" s="29">
        <v>0</v>
      </c>
      <c r="G59" s="59">
        <f t="shared" si="18"/>
        <v>0</v>
      </c>
      <c r="H59" s="29">
        <v>0</v>
      </c>
      <c r="I59" s="29">
        <v>0</v>
      </c>
      <c r="J59" s="59">
        <f t="shared" si="19"/>
        <v>0</v>
      </c>
      <c r="K59" s="29">
        <v>13</v>
      </c>
      <c r="L59" s="29">
        <v>26</v>
      </c>
      <c r="M59" s="59">
        <f t="shared" si="20"/>
        <v>39</v>
      </c>
      <c r="N59" s="29">
        <v>7</v>
      </c>
      <c r="O59" s="29">
        <v>7</v>
      </c>
      <c r="P59" s="59">
        <f t="shared" si="21"/>
        <v>14</v>
      </c>
      <c r="Q59" s="29">
        <f t="shared" si="22"/>
        <v>20</v>
      </c>
      <c r="R59" s="29">
        <f t="shared" si="22"/>
        <v>33</v>
      </c>
      <c r="S59" s="59">
        <f t="shared" si="23"/>
        <v>53</v>
      </c>
    </row>
    <row r="60" spans="1:19" ht="23.25" customHeight="1">
      <c r="A60" s="84" t="s">
        <v>289</v>
      </c>
      <c r="B60" s="29">
        <v>33</v>
      </c>
      <c r="C60" s="29">
        <v>87</v>
      </c>
      <c r="D60" s="59">
        <f t="shared" si="17"/>
        <v>120</v>
      </c>
      <c r="E60" s="29">
        <v>25</v>
      </c>
      <c r="F60" s="29">
        <v>65</v>
      </c>
      <c r="G60" s="59">
        <f t="shared" si="18"/>
        <v>90</v>
      </c>
      <c r="H60" s="29">
        <v>23</v>
      </c>
      <c r="I60" s="29">
        <v>64</v>
      </c>
      <c r="J60" s="59">
        <f t="shared" si="19"/>
        <v>87</v>
      </c>
      <c r="K60" s="29">
        <v>0</v>
      </c>
      <c r="L60" s="29">
        <v>0</v>
      </c>
      <c r="M60" s="59">
        <f t="shared" si="20"/>
        <v>0</v>
      </c>
      <c r="N60" s="29">
        <v>0</v>
      </c>
      <c r="O60" s="29">
        <v>0</v>
      </c>
      <c r="P60" s="59">
        <f t="shared" si="21"/>
        <v>0</v>
      </c>
      <c r="Q60" s="29">
        <f t="shared" si="22"/>
        <v>81</v>
      </c>
      <c r="R60" s="29">
        <f t="shared" si="22"/>
        <v>216</v>
      </c>
      <c r="S60" s="59">
        <f t="shared" si="23"/>
        <v>297</v>
      </c>
    </row>
    <row r="61" spans="1:19" ht="23.25" customHeight="1">
      <c r="A61" s="84" t="s">
        <v>290</v>
      </c>
      <c r="B61" s="29">
        <v>36</v>
      </c>
      <c r="C61" s="29">
        <v>74</v>
      </c>
      <c r="D61" s="59">
        <f t="shared" si="17"/>
        <v>110</v>
      </c>
      <c r="E61" s="29">
        <v>10</v>
      </c>
      <c r="F61" s="29">
        <v>38</v>
      </c>
      <c r="G61" s="59">
        <f t="shared" si="18"/>
        <v>48</v>
      </c>
      <c r="H61" s="29">
        <v>14</v>
      </c>
      <c r="I61" s="29">
        <v>30</v>
      </c>
      <c r="J61" s="59">
        <f t="shared" si="19"/>
        <v>44</v>
      </c>
      <c r="K61" s="29">
        <v>11</v>
      </c>
      <c r="L61" s="29">
        <v>39</v>
      </c>
      <c r="M61" s="59">
        <f t="shared" si="20"/>
        <v>50</v>
      </c>
      <c r="N61" s="29">
        <v>2</v>
      </c>
      <c r="O61" s="29">
        <v>4</v>
      </c>
      <c r="P61" s="59">
        <f t="shared" si="21"/>
        <v>6</v>
      </c>
      <c r="Q61" s="29">
        <f t="shared" si="22"/>
        <v>73</v>
      </c>
      <c r="R61" s="29">
        <f t="shared" si="22"/>
        <v>185</v>
      </c>
      <c r="S61" s="59">
        <f t="shared" si="23"/>
        <v>258</v>
      </c>
    </row>
    <row r="62" spans="1:19" ht="23.25" customHeight="1">
      <c r="A62" s="84" t="s">
        <v>291</v>
      </c>
      <c r="B62" s="29">
        <v>33</v>
      </c>
      <c r="C62" s="29">
        <v>71</v>
      </c>
      <c r="D62" s="59">
        <f t="shared" si="17"/>
        <v>104</v>
      </c>
      <c r="E62" s="29">
        <v>18</v>
      </c>
      <c r="F62" s="29">
        <v>31</v>
      </c>
      <c r="G62" s="59">
        <f t="shared" si="18"/>
        <v>49</v>
      </c>
      <c r="H62" s="29">
        <v>13</v>
      </c>
      <c r="I62" s="29">
        <v>40</v>
      </c>
      <c r="J62" s="59">
        <f t="shared" si="19"/>
        <v>53</v>
      </c>
      <c r="K62" s="29">
        <v>12</v>
      </c>
      <c r="L62" s="29">
        <v>53</v>
      </c>
      <c r="M62" s="59">
        <f t="shared" si="20"/>
        <v>65</v>
      </c>
      <c r="N62" s="29">
        <v>2</v>
      </c>
      <c r="O62" s="29">
        <v>0</v>
      </c>
      <c r="P62" s="59">
        <f t="shared" si="21"/>
        <v>2</v>
      </c>
      <c r="Q62" s="29">
        <f t="shared" si="22"/>
        <v>78</v>
      </c>
      <c r="R62" s="29">
        <f t="shared" si="22"/>
        <v>195</v>
      </c>
      <c r="S62" s="59">
        <f t="shared" si="23"/>
        <v>273</v>
      </c>
    </row>
    <row r="63" spans="1:19" ht="23.25" customHeight="1">
      <c r="A63" s="84" t="s">
        <v>287</v>
      </c>
      <c r="B63" s="29">
        <v>28</v>
      </c>
      <c r="C63" s="29">
        <v>84</v>
      </c>
      <c r="D63" s="59">
        <f t="shared" si="17"/>
        <v>112</v>
      </c>
      <c r="E63" s="29">
        <v>25</v>
      </c>
      <c r="F63" s="29">
        <v>64</v>
      </c>
      <c r="G63" s="59">
        <f t="shared" si="18"/>
        <v>89</v>
      </c>
      <c r="H63" s="29">
        <v>24</v>
      </c>
      <c r="I63" s="29">
        <v>58</v>
      </c>
      <c r="J63" s="59">
        <f t="shared" si="19"/>
        <v>82</v>
      </c>
      <c r="K63" s="29">
        <v>21</v>
      </c>
      <c r="L63" s="29">
        <v>63</v>
      </c>
      <c r="M63" s="59">
        <f t="shared" si="20"/>
        <v>84</v>
      </c>
      <c r="N63" s="29">
        <v>1</v>
      </c>
      <c r="O63" s="29">
        <v>5</v>
      </c>
      <c r="P63" s="59">
        <f t="shared" si="21"/>
        <v>6</v>
      </c>
      <c r="Q63" s="29">
        <f t="shared" si="22"/>
        <v>99</v>
      </c>
      <c r="R63" s="29">
        <f t="shared" si="22"/>
        <v>274</v>
      </c>
      <c r="S63" s="59">
        <f t="shared" si="23"/>
        <v>373</v>
      </c>
    </row>
    <row r="64" spans="1:19" ht="23.25" customHeight="1">
      <c r="A64" s="84"/>
      <c r="B64" s="29"/>
      <c r="C64" s="29"/>
      <c r="D64" s="59"/>
      <c r="E64" s="29"/>
      <c r="F64" s="29"/>
      <c r="G64" s="59"/>
      <c r="H64" s="29"/>
      <c r="I64" s="29"/>
      <c r="J64" s="59"/>
      <c r="K64" s="29"/>
      <c r="L64" s="29"/>
      <c r="M64" s="59"/>
      <c r="N64" s="29"/>
      <c r="O64" s="29"/>
      <c r="P64" s="59"/>
      <c r="Q64" s="29"/>
      <c r="R64" s="29"/>
      <c r="S64" s="59"/>
    </row>
    <row r="65" spans="1:19" ht="23.25" customHeight="1">
      <c r="A65" s="85" t="s">
        <v>6</v>
      </c>
      <c r="B65" s="50">
        <f>SUM(B58:B64)</f>
        <v>150</v>
      </c>
      <c r="C65" s="50">
        <f>SUM(C58:C64)</f>
        <v>422</v>
      </c>
      <c r="D65" s="50">
        <f>SUM(B65:C65)</f>
        <v>572</v>
      </c>
      <c r="E65" s="50">
        <f>SUM(E58:E64)</f>
        <v>94</v>
      </c>
      <c r="F65" s="50">
        <f>SUM(F58:F64)</f>
        <v>294</v>
      </c>
      <c r="G65" s="50">
        <f>SUM(E65:F65)</f>
        <v>388</v>
      </c>
      <c r="H65" s="50">
        <f>SUM(H58:H64)</f>
        <v>83</v>
      </c>
      <c r="I65" s="50">
        <f>SUM(I58:I64)</f>
        <v>277</v>
      </c>
      <c r="J65" s="50">
        <f>SUM(H65:I65)</f>
        <v>360</v>
      </c>
      <c r="K65" s="50">
        <f>SUM(K58:K64)</f>
        <v>70</v>
      </c>
      <c r="L65" s="50">
        <f>SUM(L58:L64)</f>
        <v>265</v>
      </c>
      <c r="M65" s="50">
        <f>SUM(K65:L65)</f>
        <v>335</v>
      </c>
      <c r="N65" s="50">
        <f>SUM(N58:N64)</f>
        <v>12</v>
      </c>
      <c r="O65" s="50">
        <f>SUM(O58:O64)</f>
        <v>16</v>
      </c>
      <c r="P65" s="50">
        <f>SUM(N65:O65)</f>
        <v>28</v>
      </c>
      <c r="Q65" s="50">
        <f>SUM(B65,E65,H65,K65,N65)</f>
        <v>409</v>
      </c>
      <c r="R65" s="50">
        <f>SUM(C65,F65,I65,L65,O65)</f>
        <v>1274</v>
      </c>
      <c r="S65" s="50">
        <f>SUM(Q65:R65)</f>
        <v>1683</v>
      </c>
    </row>
    <row r="67" spans="1:19" s="82" customFormat="1" ht="25.5" customHeight="1">
      <c r="A67" s="761" t="s">
        <v>0</v>
      </c>
      <c r="B67" s="761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  <c r="N67" s="761"/>
      <c r="O67" s="761"/>
      <c r="P67" s="761"/>
      <c r="Q67" s="761"/>
      <c r="R67" s="761"/>
      <c r="S67" s="761"/>
    </row>
    <row r="68" spans="1:19" s="82" customFormat="1" ht="25.5" customHeight="1">
      <c r="A68" s="761" t="s">
        <v>366</v>
      </c>
      <c r="B68" s="761"/>
      <c r="C68" s="761"/>
      <c r="D68" s="761"/>
      <c r="E68" s="761"/>
      <c r="F68" s="761"/>
      <c r="G68" s="761"/>
      <c r="H68" s="761"/>
      <c r="I68" s="761"/>
      <c r="J68" s="761"/>
      <c r="K68" s="761"/>
      <c r="L68" s="761"/>
      <c r="M68" s="761"/>
      <c r="N68" s="761"/>
      <c r="O68" s="761"/>
      <c r="P68" s="761"/>
      <c r="Q68" s="761"/>
      <c r="R68" s="761"/>
      <c r="S68" s="761"/>
    </row>
    <row r="69" spans="1:19" s="82" customFormat="1" ht="25.5" customHeight="1">
      <c r="A69" s="761" t="s">
        <v>17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</row>
    <row r="71" spans="1:19" s="83" customFormat="1" ht="23.25" customHeight="1">
      <c r="A71" s="762" t="s">
        <v>1</v>
      </c>
      <c r="B71" s="734" t="s">
        <v>2</v>
      </c>
      <c r="C71" s="735"/>
      <c r="D71" s="737"/>
      <c r="E71" s="734" t="s">
        <v>3</v>
      </c>
      <c r="F71" s="735"/>
      <c r="G71" s="737"/>
      <c r="H71" s="734" t="s">
        <v>8</v>
      </c>
      <c r="I71" s="735"/>
      <c r="J71" s="737"/>
      <c r="K71" s="734" t="s">
        <v>9</v>
      </c>
      <c r="L71" s="735"/>
      <c r="M71" s="737"/>
      <c r="N71" s="734" t="s">
        <v>10</v>
      </c>
      <c r="O71" s="735"/>
      <c r="P71" s="737"/>
      <c r="Q71" s="734" t="s">
        <v>7</v>
      </c>
      <c r="R71" s="735"/>
      <c r="S71" s="737"/>
    </row>
    <row r="72" spans="1:19" s="83" customFormat="1" ht="23.25" customHeight="1">
      <c r="A72" s="763"/>
      <c r="B72" s="34" t="s">
        <v>4</v>
      </c>
      <c r="C72" s="34" t="s">
        <v>5</v>
      </c>
      <c r="D72" s="34" t="s">
        <v>6</v>
      </c>
      <c r="E72" s="34" t="s">
        <v>4</v>
      </c>
      <c r="F72" s="34" t="s">
        <v>5</v>
      </c>
      <c r="G72" s="34" t="s">
        <v>6</v>
      </c>
      <c r="H72" s="34" t="s">
        <v>4</v>
      </c>
      <c r="I72" s="34" t="s">
        <v>5</v>
      </c>
      <c r="J72" s="34" t="s">
        <v>6</v>
      </c>
      <c r="K72" s="34" t="s">
        <v>4</v>
      </c>
      <c r="L72" s="34" t="s">
        <v>5</v>
      </c>
      <c r="M72" s="34" t="s">
        <v>6</v>
      </c>
      <c r="N72" s="34" t="s">
        <v>4</v>
      </c>
      <c r="O72" s="34" t="s">
        <v>5</v>
      </c>
      <c r="P72" s="34" t="s">
        <v>6</v>
      </c>
      <c r="Q72" s="34" t="s">
        <v>4</v>
      </c>
      <c r="R72" s="34" t="s">
        <v>5</v>
      </c>
      <c r="S72" s="34" t="s">
        <v>6</v>
      </c>
    </row>
    <row r="73" spans="1:19" ht="23.25" customHeight="1">
      <c r="A73" s="84" t="s">
        <v>246</v>
      </c>
      <c r="B73" s="29">
        <v>217</v>
      </c>
      <c r="C73" s="29">
        <v>322</v>
      </c>
      <c r="D73" s="59">
        <f>SUM(B73:C73)</f>
        <v>539</v>
      </c>
      <c r="E73" s="29">
        <v>147</v>
      </c>
      <c r="F73" s="29">
        <v>197</v>
      </c>
      <c r="G73" s="59">
        <f>SUM(E73:F73)</f>
        <v>344</v>
      </c>
      <c r="H73" s="29">
        <v>89</v>
      </c>
      <c r="I73" s="29">
        <v>147</v>
      </c>
      <c r="J73" s="59">
        <f>SUM(H73:I73)</f>
        <v>236</v>
      </c>
      <c r="K73" s="29">
        <v>94</v>
      </c>
      <c r="L73" s="29">
        <v>135</v>
      </c>
      <c r="M73" s="59">
        <f>SUM(K73:L73)</f>
        <v>229</v>
      </c>
      <c r="N73" s="29">
        <v>6</v>
      </c>
      <c r="O73" s="29">
        <v>7</v>
      </c>
      <c r="P73" s="59">
        <f>SUM(N73:O73)</f>
        <v>13</v>
      </c>
      <c r="Q73" s="29">
        <f>SUM(B73,E73,H73,K73,N73)</f>
        <v>553</v>
      </c>
      <c r="R73" s="29">
        <f>SUM(C73,F73,I73,L73,O73)</f>
        <v>808</v>
      </c>
      <c r="S73" s="59">
        <f>SUM(Q73:R73)</f>
        <v>1361</v>
      </c>
    </row>
    <row r="74" spans="1:19" ht="23.25" customHeight="1">
      <c r="A74" s="84"/>
      <c r="B74" s="29"/>
      <c r="C74" s="29"/>
      <c r="D74" s="59"/>
      <c r="E74" s="29"/>
      <c r="F74" s="29"/>
      <c r="G74" s="59"/>
      <c r="H74" s="29"/>
      <c r="I74" s="29"/>
      <c r="J74" s="59"/>
      <c r="K74" s="29"/>
      <c r="L74" s="29"/>
      <c r="M74" s="59"/>
      <c r="N74" s="29"/>
      <c r="O74" s="29"/>
      <c r="P74" s="59"/>
      <c r="Q74" s="29"/>
      <c r="R74" s="29"/>
      <c r="S74" s="59"/>
    </row>
    <row r="75" spans="1:19" ht="23.25" customHeight="1">
      <c r="A75" s="85" t="s">
        <v>6</v>
      </c>
      <c r="B75" s="50">
        <f>SUM(B73:B74)</f>
        <v>217</v>
      </c>
      <c r="C75" s="50">
        <f>SUM(C73:C74)</f>
        <v>322</v>
      </c>
      <c r="D75" s="50">
        <f>SUM(B75:C75)</f>
        <v>539</v>
      </c>
      <c r="E75" s="50">
        <f>SUM(E73:E74)</f>
        <v>147</v>
      </c>
      <c r="F75" s="50">
        <f>SUM(F73:F74)</f>
        <v>197</v>
      </c>
      <c r="G75" s="50">
        <f>SUM(E75:F75)</f>
        <v>344</v>
      </c>
      <c r="H75" s="50">
        <f>SUM(H73:H74)</f>
        <v>89</v>
      </c>
      <c r="I75" s="50">
        <f>SUM(I73:I74)</f>
        <v>147</v>
      </c>
      <c r="J75" s="50">
        <f>SUM(H75:I75)</f>
        <v>236</v>
      </c>
      <c r="K75" s="50">
        <f>SUM(K73:K74)</f>
        <v>94</v>
      </c>
      <c r="L75" s="50">
        <f>SUM(L73:L74)</f>
        <v>135</v>
      </c>
      <c r="M75" s="50">
        <f>SUM(K75:L75)</f>
        <v>229</v>
      </c>
      <c r="N75" s="50">
        <f>SUM(N73:N74)</f>
        <v>6</v>
      </c>
      <c r="O75" s="50">
        <f>SUM(O73:O74)</f>
        <v>7</v>
      </c>
      <c r="P75" s="50">
        <f>SUM(N75:O75)</f>
        <v>13</v>
      </c>
      <c r="Q75" s="50">
        <f>SUM(B75,E75,H75,K75,N75)</f>
        <v>553</v>
      </c>
      <c r="R75" s="50">
        <f>SUM(C75,F75,I75,L75,O75)</f>
        <v>808</v>
      </c>
      <c r="S75" s="50">
        <f>SUM(Q75:R75)</f>
        <v>1361</v>
      </c>
    </row>
    <row r="78" spans="1:19" ht="23.25" customHeight="1">
      <c r="A78" s="761" t="s">
        <v>0</v>
      </c>
      <c r="B78" s="761"/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</row>
    <row r="79" spans="1:19" ht="23.25" customHeight="1">
      <c r="A79" s="761" t="s">
        <v>366</v>
      </c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</row>
    <row r="80" spans="1:19" ht="23.25" customHeight="1">
      <c r="A80" s="761" t="s">
        <v>376</v>
      </c>
      <c r="B80" s="761"/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</row>
    <row r="82" spans="1:19" ht="23.25" customHeight="1">
      <c r="A82" s="762" t="s">
        <v>1</v>
      </c>
      <c r="B82" s="734" t="s">
        <v>2</v>
      </c>
      <c r="C82" s="735"/>
      <c r="D82" s="737"/>
      <c r="E82" s="734" t="s">
        <v>3</v>
      </c>
      <c r="F82" s="735"/>
      <c r="G82" s="737"/>
      <c r="H82" s="734" t="s">
        <v>8</v>
      </c>
      <c r="I82" s="735"/>
      <c r="J82" s="737"/>
      <c r="K82" s="734" t="s">
        <v>9</v>
      </c>
      <c r="L82" s="735"/>
      <c r="M82" s="737"/>
      <c r="N82" s="734" t="s">
        <v>10</v>
      </c>
      <c r="O82" s="735"/>
      <c r="P82" s="737"/>
      <c r="Q82" s="734" t="s">
        <v>7</v>
      </c>
      <c r="R82" s="735"/>
      <c r="S82" s="737"/>
    </row>
    <row r="83" spans="1:19" ht="23.25" customHeight="1">
      <c r="A83" s="763"/>
      <c r="B83" s="34" t="s">
        <v>4</v>
      </c>
      <c r="C83" s="34" t="s">
        <v>5</v>
      </c>
      <c r="D83" s="34" t="s">
        <v>6</v>
      </c>
      <c r="E83" s="34" t="s">
        <v>4</v>
      </c>
      <c r="F83" s="34" t="s">
        <v>5</v>
      </c>
      <c r="G83" s="34" t="s">
        <v>6</v>
      </c>
      <c r="H83" s="34" t="s">
        <v>4</v>
      </c>
      <c r="I83" s="34" t="s">
        <v>5</v>
      </c>
      <c r="J83" s="34" t="s">
        <v>6</v>
      </c>
      <c r="K83" s="34" t="s">
        <v>4</v>
      </c>
      <c r="L83" s="34" t="s">
        <v>5</v>
      </c>
      <c r="M83" s="34" t="s">
        <v>6</v>
      </c>
      <c r="N83" s="34" t="s">
        <v>4</v>
      </c>
      <c r="O83" s="34" t="s">
        <v>5</v>
      </c>
      <c r="P83" s="34" t="s">
        <v>6</v>
      </c>
      <c r="Q83" s="34" t="s">
        <v>4</v>
      </c>
      <c r="R83" s="34" t="s">
        <v>5</v>
      </c>
      <c r="S83" s="34" t="s">
        <v>6</v>
      </c>
    </row>
    <row r="84" spans="1:19" ht="23.25" customHeight="1">
      <c r="A84" s="84" t="s">
        <v>375</v>
      </c>
      <c r="B84" s="29">
        <v>45</v>
      </c>
      <c r="C84" s="29">
        <v>61</v>
      </c>
      <c r="D84" s="59">
        <f>SUM(B84:C84)</f>
        <v>106</v>
      </c>
      <c r="E84" s="29">
        <v>0</v>
      </c>
      <c r="F84" s="29">
        <v>0</v>
      </c>
      <c r="G84" s="59">
        <f>SUM(E84:F84)</f>
        <v>0</v>
      </c>
      <c r="H84" s="29">
        <v>0</v>
      </c>
      <c r="I84" s="29">
        <v>0</v>
      </c>
      <c r="J84" s="59">
        <f>SUM(H84:I84)</f>
        <v>0</v>
      </c>
      <c r="K84" s="29">
        <v>0</v>
      </c>
      <c r="L84" s="29">
        <v>0</v>
      </c>
      <c r="M84" s="59">
        <f>SUM(K84:L84)</f>
        <v>0</v>
      </c>
      <c r="N84" s="29">
        <v>0</v>
      </c>
      <c r="O84" s="29">
        <v>0</v>
      </c>
      <c r="P84" s="59">
        <f>SUM(N84:O84)</f>
        <v>0</v>
      </c>
      <c r="Q84" s="29">
        <f>SUM(B84,E84,H84,K84,N84)</f>
        <v>45</v>
      </c>
      <c r="R84" s="29">
        <f>SUM(C84,F84,I84,L84,O84)</f>
        <v>61</v>
      </c>
      <c r="S84" s="59">
        <f>SUM(Q84:R84)</f>
        <v>106</v>
      </c>
    </row>
    <row r="85" spans="1:19" ht="23.25" customHeight="1">
      <c r="A85" s="84"/>
      <c r="B85" s="29"/>
      <c r="C85" s="29"/>
      <c r="D85" s="59"/>
      <c r="E85" s="29"/>
      <c r="F85" s="29"/>
      <c r="G85" s="59"/>
      <c r="H85" s="29"/>
      <c r="I85" s="29"/>
      <c r="J85" s="59"/>
      <c r="K85" s="29"/>
      <c r="L85" s="29"/>
      <c r="M85" s="59"/>
      <c r="N85" s="29"/>
      <c r="O85" s="29"/>
      <c r="P85" s="59"/>
      <c r="Q85" s="29"/>
      <c r="R85" s="29"/>
      <c r="S85" s="59"/>
    </row>
    <row r="86" spans="1:19" ht="23.25" customHeight="1">
      <c r="A86" s="85" t="s">
        <v>6</v>
      </c>
      <c r="B86" s="50">
        <f>SUM(B84:B85)</f>
        <v>45</v>
      </c>
      <c r="C86" s="50">
        <f>SUM(C84:C85)</f>
        <v>61</v>
      </c>
      <c r="D86" s="50">
        <f>SUM(B86:C86)</f>
        <v>106</v>
      </c>
      <c r="E86" s="50">
        <f>SUM(E84:E85)</f>
        <v>0</v>
      </c>
      <c r="F86" s="50">
        <f>SUM(F84:F85)</f>
        <v>0</v>
      </c>
      <c r="G86" s="50">
        <f>SUM(E86:F86)</f>
        <v>0</v>
      </c>
      <c r="H86" s="50">
        <f>SUM(H84:H85)</f>
        <v>0</v>
      </c>
      <c r="I86" s="50">
        <f>SUM(I84:I85)</f>
        <v>0</v>
      </c>
      <c r="J86" s="50">
        <f>SUM(H86:I86)</f>
        <v>0</v>
      </c>
      <c r="K86" s="50">
        <f>SUM(K84:K85)</f>
        <v>0</v>
      </c>
      <c r="L86" s="50">
        <f>SUM(L84:L85)</f>
        <v>0</v>
      </c>
      <c r="M86" s="50">
        <f>SUM(K86:L86)</f>
        <v>0</v>
      </c>
      <c r="N86" s="50">
        <f>SUM(N84:N85)</f>
        <v>0</v>
      </c>
      <c r="O86" s="50">
        <f>SUM(O84:O85)</f>
        <v>0</v>
      </c>
      <c r="P86" s="50">
        <f>SUM(N86:O86)</f>
        <v>0</v>
      </c>
      <c r="Q86" s="50">
        <f>SUM(B86,E86,H86,K86,N86)</f>
        <v>45</v>
      </c>
      <c r="R86" s="50">
        <f>SUM(C86,F86,I86,L86,O86)</f>
        <v>61</v>
      </c>
      <c r="S86" s="50">
        <f>SUM(Q86:R86)</f>
        <v>106</v>
      </c>
    </row>
  </sheetData>
  <sheetProtection/>
  <mergeCells count="60"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  <mergeCell ref="A27:S27"/>
    <mergeCell ref="A54:S54"/>
    <mergeCell ref="A56:A57"/>
    <mergeCell ref="B56:D56"/>
    <mergeCell ref="E56:G56"/>
    <mergeCell ref="H56:J56"/>
    <mergeCell ref="K56:M56"/>
    <mergeCell ref="N56:P56"/>
    <mergeCell ref="Q56:S56"/>
    <mergeCell ref="A52:S52"/>
    <mergeCell ref="A39:S39"/>
    <mergeCell ref="K41:M41"/>
    <mergeCell ref="N41:P41"/>
    <mergeCell ref="A25:S25"/>
    <mergeCell ref="A26:S26"/>
    <mergeCell ref="N29:P29"/>
    <mergeCell ref="B29:D29"/>
    <mergeCell ref="A38:S38"/>
    <mergeCell ref="E29:G29"/>
    <mergeCell ref="K29:M29"/>
    <mergeCell ref="A53:S53"/>
    <mergeCell ref="A37:S37"/>
    <mergeCell ref="A29:A30"/>
    <mergeCell ref="Q29:S29"/>
    <mergeCell ref="A41:A42"/>
    <mergeCell ref="B41:D41"/>
    <mergeCell ref="E41:G41"/>
    <mergeCell ref="H29:J29"/>
    <mergeCell ref="H41:J41"/>
    <mergeCell ref="Q41:S41"/>
    <mergeCell ref="A68:S68"/>
    <mergeCell ref="A67:S67"/>
    <mergeCell ref="E71:G71"/>
    <mergeCell ref="H71:J71"/>
    <mergeCell ref="A69:S69"/>
    <mergeCell ref="A71:A72"/>
    <mergeCell ref="B71:D71"/>
    <mergeCell ref="K71:M71"/>
    <mergeCell ref="N71:P71"/>
    <mergeCell ref="Q71:S71"/>
    <mergeCell ref="A78:S78"/>
    <mergeCell ref="A79:S79"/>
    <mergeCell ref="A80:S80"/>
    <mergeCell ref="A82:A83"/>
    <mergeCell ref="B82:D82"/>
    <mergeCell ref="E82:G82"/>
    <mergeCell ref="H82:J82"/>
    <mergeCell ref="K82:M82"/>
    <mergeCell ref="N82:P82"/>
    <mergeCell ref="Q82:S82"/>
  </mergeCells>
  <printOptions horizontalCentered="1"/>
  <pageMargins left="0.5905511811023623" right="0.5905511811023623" top="0.3937007874015748" bottom="0.3937007874015748" header="0" footer="0"/>
  <pageSetup firstPageNumber="1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5" manualBreakCount="5">
    <brk id="23" max="255" man="1"/>
    <brk id="35" max="255" man="1"/>
    <brk id="50" max="255" man="1"/>
    <brk id="65" max="255" man="1"/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7">
      <selection activeCell="K23" sqref="K23"/>
    </sheetView>
  </sheetViews>
  <sheetFormatPr defaultColWidth="9.00390625" defaultRowHeight="23.25" customHeight="1"/>
  <cols>
    <col min="1" max="1" width="32.125" style="36" customWidth="1"/>
    <col min="2" max="7" width="4.875" style="2" customWidth="1"/>
    <col min="8" max="8" width="4.1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9.00390625" style="1" customWidth="1"/>
  </cols>
  <sheetData>
    <row r="1" spans="1:22" ht="23.2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</row>
    <row r="2" spans="1:22" ht="23.25" customHeight="1">
      <c r="A2" s="761" t="s">
        <v>366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</row>
    <row r="3" spans="1:22" ht="23.25" customHeight="1">
      <c r="A3" s="761" t="s">
        <v>14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</row>
    <row r="5" spans="1:22" ht="23.25" customHeight="1">
      <c r="A5" s="762" t="s">
        <v>1</v>
      </c>
      <c r="B5" s="734" t="s">
        <v>2</v>
      </c>
      <c r="C5" s="735"/>
      <c r="D5" s="737"/>
      <c r="E5" s="734" t="s">
        <v>3</v>
      </c>
      <c r="F5" s="735"/>
      <c r="G5" s="737"/>
      <c r="H5" s="734" t="s">
        <v>8</v>
      </c>
      <c r="I5" s="735"/>
      <c r="J5" s="737"/>
      <c r="K5" s="734" t="s">
        <v>9</v>
      </c>
      <c r="L5" s="735"/>
      <c r="M5" s="737"/>
      <c r="N5" s="734" t="s">
        <v>10</v>
      </c>
      <c r="O5" s="735"/>
      <c r="P5" s="737"/>
      <c r="Q5" s="734" t="s">
        <v>201</v>
      </c>
      <c r="R5" s="735"/>
      <c r="S5" s="737"/>
      <c r="T5" s="734" t="s">
        <v>7</v>
      </c>
      <c r="U5" s="735"/>
      <c r="V5" s="737"/>
    </row>
    <row r="6" spans="1:22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  <c r="T6" s="34" t="s">
        <v>4</v>
      </c>
      <c r="U6" s="34" t="s">
        <v>5</v>
      </c>
      <c r="V6" s="34" t="s">
        <v>6</v>
      </c>
    </row>
    <row r="7" spans="1:22" ht="23.25" customHeight="1">
      <c r="A7" s="84" t="s">
        <v>236</v>
      </c>
      <c r="B7" s="29">
        <v>3</v>
      </c>
      <c r="C7" s="29">
        <v>39</v>
      </c>
      <c r="D7" s="59">
        <f aca="true" t="shared" si="0" ref="D7:D19">SUM(B7:C7)</f>
        <v>42</v>
      </c>
      <c r="E7" s="29">
        <v>1</v>
      </c>
      <c r="F7" s="29">
        <v>25</v>
      </c>
      <c r="G7" s="59">
        <f aca="true" t="shared" si="1" ref="G7:G19">SUM(E7:F7)</f>
        <v>26</v>
      </c>
      <c r="H7" s="29">
        <v>1</v>
      </c>
      <c r="I7" s="29">
        <v>21</v>
      </c>
      <c r="J7" s="59">
        <f aca="true" t="shared" si="2" ref="J7:J19">SUM(H7:I7)</f>
        <v>22</v>
      </c>
      <c r="K7" s="29">
        <v>1</v>
      </c>
      <c r="L7" s="29">
        <v>27</v>
      </c>
      <c r="M7" s="59">
        <f aca="true" t="shared" si="3" ref="M7:M19">SUM(K7:L7)</f>
        <v>28</v>
      </c>
      <c r="N7" s="29">
        <v>2</v>
      </c>
      <c r="O7" s="29">
        <v>30</v>
      </c>
      <c r="P7" s="59">
        <f aca="true" t="shared" si="4" ref="P7:P19">SUM(N7:O7)</f>
        <v>32</v>
      </c>
      <c r="Q7" s="29">
        <v>0</v>
      </c>
      <c r="R7" s="29">
        <v>0</v>
      </c>
      <c r="S7" s="59">
        <f aca="true" t="shared" si="5" ref="S7:S19">SUM(Q7:R7)</f>
        <v>0</v>
      </c>
      <c r="T7" s="29">
        <f aca="true" t="shared" si="6" ref="T7:T19">SUM(B7,E7,H7,K7,N7,Q7)</f>
        <v>8</v>
      </c>
      <c r="U7" s="29">
        <f aca="true" t="shared" si="7" ref="U7:U19">SUM(C7,F7,I7,L7,O7,R7)</f>
        <v>142</v>
      </c>
      <c r="V7" s="59">
        <f aca="true" t="shared" si="8" ref="V7:V19">SUM(T7:U7)</f>
        <v>150</v>
      </c>
    </row>
    <row r="8" spans="1:22" ht="23.25" customHeight="1">
      <c r="A8" s="84" t="s">
        <v>237</v>
      </c>
      <c r="B8" s="29">
        <v>15</v>
      </c>
      <c r="C8" s="29">
        <v>39</v>
      </c>
      <c r="D8" s="59">
        <f t="shared" si="0"/>
        <v>54</v>
      </c>
      <c r="E8" s="29">
        <v>10</v>
      </c>
      <c r="F8" s="29">
        <v>38</v>
      </c>
      <c r="G8" s="59">
        <f t="shared" si="1"/>
        <v>48</v>
      </c>
      <c r="H8" s="29">
        <v>10</v>
      </c>
      <c r="I8" s="29">
        <v>17</v>
      </c>
      <c r="J8" s="59">
        <f t="shared" si="2"/>
        <v>27</v>
      </c>
      <c r="K8" s="29">
        <v>8</v>
      </c>
      <c r="L8" s="29">
        <v>18</v>
      </c>
      <c r="M8" s="59">
        <f t="shared" si="3"/>
        <v>26</v>
      </c>
      <c r="N8" s="29">
        <v>11</v>
      </c>
      <c r="O8" s="29">
        <v>24</v>
      </c>
      <c r="P8" s="59">
        <f t="shared" si="4"/>
        <v>35</v>
      </c>
      <c r="Q8" s="29">
        <v>2</v>
      </c>
      <c r="R8" s="29">
        <v>13</v>
      </c>
      <c r="S8" s="59">
        <f t="shared" si="5"/>
        <v>15</v>
      </c>
      <c r="T8" s="29">
        <f t="shared" si="6"/>
        <v>56</v>
      </c>
      <c r="U8" s="29">
        <f t="shared" si="7"/>
        <v>149</v>
      </c>
      <c r="V8" s="59">
        <f t="shared" si="8"/>
        <v>205</v>
      </c>
    </row>
    <row r="9" spans="1:22" ht="23.25" customHeight="1">
      <c r="A9" s="84" t="s">
        <v>238</v>
      </c>
      <c r="B9" s="29">
        <v>7</v>
      </c>
      <c r="C9" s="29">
        <v>33</v>
      </c>
      <c r="D9" s="59">
        <f t="shared" si="0"/>
        <v>40</v>
      </c>
      <c r="E9" s="29">
        <v>4</v>
      </c>
      <c r="F9" s="29">
        <v>40</v>
      </c>
      <c r="G9" s="59">
        <f t="shared" si="1"/>
        <v>44</v>
      </c>
      <c r="H9" s="29">
        <v>7</v>
      </c>
      <c r="I9" s="29">
        <v>18</v>
      </c>
      <c r="J9" s="59">
        <f t="shared" si="2"/>
        <v>25</v>
      </c>
      <c r="K9" s="29">
        <v>0</v>
      </c>
      <c r="L9" s="29">
        <v>0</v>
      </c>
      <c r="M9" s="59">
        <f t="shared" si="3"/>
        <v>0</v>
      </c>
      <c r="N9" s="29">
        <v>0</v>
      </c>
      <c r="O9" s="29">
        <v>0</v>
      </c>
      <c r="P9" s="59">
        <f t="shared" si="4"/>
        <v>0</v>
      </c>
      <c r="Q9" s="29">
        <v>0</v>
      </c>
      <c r="R9" s="29">
        <v>0</v>
      </c>
      <c r="S9" s="59">
        <f t="shared" si="5"/>
        <v>0</v>
      </c>
      <c r="T9" s="29">
        <f t="shared" si="6"/>
        <v>18</v>
      </c>
      <c r="U9" s="29">
        <f t="shared" si="7"/>
        <v>91</v>
      </c>
      <c r="V9" s="59">
        <f t="shared" si="8"/>
        <v>109</v>
      </c>
    </row>
    <row r="10" spans="1:22" ht="23.25" customHeight="1">
      <c r="A10" s="84" t="s">
        <v>239</v>
      </c>
      <c r="B10" s="29">
        <v>8</v>
      </c>
      <c r="C10" s="29">
        <v>38</v>
      </c>
      <c r="D10" s="59">
        <f t="shared" si="0"/>
        <v>46</v>
      </c>
      <c r="E10" s="29">
        <v>9</v>
      </c>
      <c r="F10" s="29">
        <v>39</v>
      </c>
      <c r="G10" s="59">
        <f t="shared" si="1"/>
        <v>48</v>
      </c>
      <c r="H10" s="29">
        <v>6</v>
      </c>
      <c r="I10" s="29">
        <v>23</v>
      </c>
      <c r="J10" s="59">
        <f t="shared" si="2"/>
        <v>29</v>
      </c>
      <c r="K10" s="29">
        <v>0</v>
      </c>
      <c r="L10" s="29">
        <v>0</v>
      </c>
      <c r="M10" s="59">
        <f t="shared" si="3"/>
        <v>0</v>
      </c>
      <c r="N10" s="29">
        <v>0</v>
      </c>
      <c r="O10" s="29">
        <v>0</v>
      </c>
      <c r="P10" s="59">
        <f t="shared" si="4"/>
        <v>0</v>
      </c>
      <c r="Q10" s="29">
        <v>0</v>
      </c>
      <c r="R10" s="29">
        <v>0</v>
      </c>
      <c r="S10" s="59">
        <f t="shared" si="5"/>
        <v>0</v>
      </c>
      <c r="T10" s="29">
        <f t="shared" si="6"/>
        <v>23</v>
      </c>
      <c r="U10" s="29">
        <f t="shared" si="7"/>
        <v>100</v>
      </c>
      <c r="V10" s="59">
        <f t="shared" si="8"/>
        <v>123</v>
      </c>
    </row>
    <row r="11" spans="1:22" ht="23.25" customHeight="1">
      <c r="A11" s="84" t="s">
        <v>240</v>
      </c>
      <c r="B11" s="29">
        <v>44</v>
      </c>
      <c r="C11" s="29">
        <v>13</v>
      </c>
      <c r="D11" s="59">
        <f t="shared" si="0"/>
        <v>57</v>
      </c>
      <c r="E11" s="29">
        <v>22</v>
      </c>
      <c r="F11" s="29">
        <v>8</v>
      </c>
      <c r="G11" s="59">
        <f t="shared" si="1"/>
        <v>30</v>
      </c>
      <c r="H11" s="29">
        <v>20</v>
      </c>
      <c r="I11" s="29">
        <v>9</v>
      </c>
      <c r="J11" s="59">
        <f t="shared" si="2"/>
        <v>29</v>
      </c>
      <c r="K11" s="29">
        <v>24</v>
      </c>
      <c r="L11" s="29">
        <v>7</v>
      </c>
      <c r="M11" s="59">
        <f t="shared" si="3"/>
        <v>31</v>
      </c>
      <c r="N11" s="29">
        <v>27</v>
      </c>
      <c r="O11" s="29">
        <v>7</v>
      </c>
      <c r="P11" s="59">
        <f t="shared" si="4"/>
        <v>34</v>
      </c>
      <c r="Q11" s="29">
        <v>2</v>
      </c>
      <c r="R11" s="29">
        <v>2</v>
      </c>
      <c r="S11" s="59">
        <f t="shared" si="5"/>
        <v>4</v>
      </c>
      <c r="T11" s="29">
        <f t="shared" si="6"/>
        <v>139</v>
      </c>
      <c r="U11" s="29">
        <f t="shared" si="7"/>
        <v>46</v>
      </c>
      <c r="V11" s="59">
        <f t="shared" si="8"/>
        <v>185</v>
      </c>
    </row>
    <row r="12" spans="1:22" ht="23.25" customHeight="1">
      <c r="A12" s="84" t="s">
        <v>241</v>
      </c>
      <c r="B12" s="29">
        <v>11</v>
      </c>
      <c r="C12" s="29">
        <v>31</v>
      </c>
      <c r="D12" s="59">
        <f t="shared" si="0"/>
        <v>42</v>
      </c>
      <c r="E12" s="29">
        <v>16</v>
      </c>
      <c r="F12" s="29">
        <v>31</v>
      </c>
      <c r="G12" s="59">
        <f t="shared" si="1"/>
        <v>47</v>
      </c>
      <c r="H12" s="29">
        <v>8</v>
      </c>
      <c r="I12" s="29">
        <v>18</v>
      </c>
      <c r="J12" s="59">
        <f t="shared" si="2"/>
        <v>26</v>
      </c>
      <c r="K12" s="29">
        <v>0</v>
      </c>
      <c r="L12" s="29">
        <v>0</v>
      </c>
      <c r="M12" s="59">
        <f t="shared" si="3"/>
        <v>0</v>
      </c>
      <c r="N12" s="29">
        <v>0</v>
      </c>
      <c r="O12" s="29">
        <v>0</v>
      </c>
      <c r="P12" s="59">
        <f t="shared" si="4"/>
        <v>0</v>
      </c>
      <c r="Q12" s="29">
        <v>0</v>
      </c>
      <c r="R12" s="29">
        <v>0</v>
      </c>
      <c r="S12" s="59">
        <f t="shared" si="5"/>
        <v>0</v>
      </c>
      <c r="T12" s="29">
        <f t="shared" si="6"/>
        <v>35</v>
      </c>
      <c r="U12" s="29">
        <f t="shared" si="7"/>
        <v>80</v>
      </c>
      <c r="V12" s="59">
        <f t="shared" si="8"/>
        <v>115</v>
      </c>
    </row>
    <row r="13" spans="1:22" ht="23.25" customHeight="1">
      <c r="A13" s="84" t="s">
        <v>242</v>
      </c>
      <c r="B13" s="29">
        <v>4</v>
      </c>
      <c r="C13" s="29">
        <v>24</v>
      </c>
      <c r="D13" s="59">
        <f t="shared" si="0"/>
        <v>28</v>
      </c>
      <c r="E13" s="29">
        <v>6</v>
      </c>
      <c r="F13" s="29">
        <v>26</v>
      </c>
      <c r="G13" s="59">
        <f t="shared" si="1"/>
        <v>32</v>
      </c>
      <c r="H13" s="29">
        <v>4</v>
      </c>
      <c r="I13" s="29">
        <v>28</v>
      </c>
      <c r="J13" s="59">
        <f t="shared" si="2"/>
        <v>32</v>
      </c>
      <c r="K13" s="29">
        <v>5</v>
      </c>
      <c r="L13" s="29">
        <v>23</v>
      </c>
      <c r="M13" s="59">
        <f t="shared" si="3"/>
        <v>28</v>
      </c>
      <c r="N13" s="29">
        <v>8</v>
      </c>
      <c r="O13" s="29">
        <v>27</v>
      </c>
      <c r="P13" s="59">
        <f t="shared" si="4"/>
        <v>35</v>
      </c>
      <c r="Q13" s="29">
        <v>0</v>
      </c>
      <c r="R13" s="29">
        <v>0</v>
      </c>
      <c r="S13" s="59">
        <f t="shared" si="5"/>
        <v>0</v>
      </c>
      <c r="T13" s="29">
        <f t="shared" si="6"/>
        <v>27</v>
      </c>
      <c r="U13" s="29">
        <f t="shared" si="7"/>
        <v>128</v>
      </c>
      <c r="V13" s="59">
        <f t="shared" si="8"/>
        <v>155</v>
      </c>
    </row>
    <row r="14" spans="1:22" ht="23.25" customHeight="1">
      <c r="A14" s="84" t="s">
        <v>243</v>
      </c>
      <c r="B14" s="29">
        <v>9</v>
      </c>
      <c r="C14" s="29">
        <v>39</v>
      </c>
      <c r="D14" s="59">
        <f t="shared" si="0"/>
        <v>48</v>
      </c>
      <c r="E14" s="29">
        <v>3</v>
      </c>
      <c r="F14" s="29">
        <v>27</v>
      </c>
      <c r="G14" s="59">
        <f t="shared" si="1"/>
        <v>30</v>
      </c>
      <c r="H14" s="29">
        <v>4</v>
      </c>
      <c r="I14" s="29">
        <v>26</v>
      </c>
      <c r="J14" s="59">
        <f t="shared" si="2"/>
        <v>30</v>
      </c>
      <c r="K14" s="29">
        <v>5</v>
      </c>
      <c r="L14" s="29">
        <v>19</v>
      </c>
      <c r="M14" s="59">
        <f t="shared" si="3"/>
        <v>24</v>
      </c>
      <c r="N14" s="29">
        <v>5</v>
      </c>
      <c r="O14" s="29">
        <v>34</v>
      </c>
      <c r="P14" s="59">
        <f t="shared" si="4"/>
        <v>39</v>
      </c>
      <c r="Q14" s="29">
        <v>0</v>
      </c>
      <c r="R14" s="29">
        <v>1</v>
      </c>
      <c r="S14" s="59">
        <f t="shared" si="5"/>
        <v>1</v>
      </c>
      <c r="T14" s="29">
        <f t="shared" si="6"/>
        <v>26</v>
      </c>
      <c r="U14" s="29">
        <f t="shared" si="7"/>
        <v>146</v>
      </c>
      <c r="V14" s="59">
        <f t="shared" si="8"/>
        <v>172</v>
      </c>
    </row>
    <row r="15" spans="1:22" ht="23.25" customHeight="1">
      <c r="A15" s="84" t="s">
        <v>292</v>
      </c>
      <c r="B15" s="29">
        <v>0</v>
      </c>
      <c r="C15" s="29">
        <v>0</v>
      </c>
      <c r="D15" s="59">
        <f t="shared" si="0"/>
        <v>0</v>
      </c>
      <c r="E15" s="29">
        <v>0</v>
      </c>
      <c r="F15" s="29">
        <v>0</v>
      </c>
      <c r="G15" s="59">
        <f t="shared" si="1"/>
        <v>0</v>
      </c>
      <c r="H15" s="29">
        <v>0</v>
      </c>
      <c r="I15" s="29">
        <v>0</v>
      </c>
      <c r="J15" s="59">
        <f t="shared" si="2"/>
        <v>0</v>
      </c>
      <c r="K15" s="29">
        <v>5</v>
      </c>
      <c r="L15" s="29">
        <v>17</v>
      </c>
      <c r="M15" s="59">
        <f t="shared" si="3"/>
        <v>22</v>
      </c>
      <c r="N15" s="29">
        <v>3</v>
      </c>
      <c r="O15" s="29">
        <v>45</v>
      </c>
      <c r="P15" s="59">
        <f t="shared" si="4"/>
        <v>48</v>
      </c>
      <c r="Q15" s="29">
        <v>0</v>
      </c>
      <c r="R15" s="29">
        <v>0</v>
      </c>
      <c r="S15" s="59">
        <f t="shared" si="5"/>
        <v>0</v>
      </c>
      <c r="T15" s="29">
        <f t="shared" si="6"/>
        <v>8</v>
      </c>
      <c r="U15" s="29">
        <f t="shared" si="7"/>
        <v>62</v>
      </c>
      <c r="V15" s="59">
        <f t="shared" si="8"/>
        <v>70</v>
      </c>
    </row>
    <row r="16" spans="1:22" ht="23.25" customHeight="1">
      <c r="A16" s="84" t="s">
        <v>293</v>
      </c>
      <c r="B16" s="29">
        <v>0</v>
      </c>
      <c r="C16" s="29">
        <v>0</v>
      </c>
      <c r="D16" s="59">
        <f t="shared" si="0"/>
        <v>0</v>
      </c>
      <c r="E16" s="29">
        <v>0</v>
      </c>
      <c r="F16" s="29">
        <v>0</v>
      </c>
      <c r="G16" s="59">
        <f t="shared" si="1"/>
        <v>0</v>
      </c>
      <c r="H16" s="29">
        <v>0</v>
      </c>
      <c r="I16" s="29">
        <v>0</v>
      </c>
      <c r="J16" s="59">
        <f t="shared" si="2"/>
        <v>0</v>
      </c>
      <c r="K16" s="29">
        <v>6</v>
      </c>
      <c r="L16" s="29">
        <v>22</v>
      </c>
      <c r="M16" s="59">
        <f t="shared" si="3"/>
        <v>28</v>
      </c>
      <c r="N16" s="29">
        <v>5</v>
      </c>
      <c r="O16" s="29">
        <v>35</v>
      </c>
      <c r="P16" s="59">
        <f t="shared" si="4"/>
        <v>40</v>
      </c>
      <c r="Q16" s="29">
        <v>0</v>
      </c>
      <c r="R16" s="29">
        <v>2</v>
      </c>
      <c r="S16" s="59">
        <f t="shared" si="5"/>
        <v>2</v>
      </c>
      <c r="T16" s="29">
        <f t="shared" si="6"/>
        <v>11</v>
      </c>
      <c r="U16" s="29">
        <f t="shared" si="7"/>
        <v>59</v>
      </c>
      <c r="V16" s="59">
        <f t="shared" si="8"/>
        <v>70</v>
      </c>
    </row>
    <row r="17" spans="1:22" ht="23.25" customHeight="1">
      <c r="A17" s="84" t="s">
        <v>294</v>
      </c>
      <c r="B17" s="29">
        <v>0</v>
      </c>
      <c r="C17" s="29">
        <v>0</v>
      </c>
      <c r="D17" s="59">
        <f t="shared" si="0"/>
        <v>0</v>
      </c>
      <c r="E17" s="29">
        <v>0</v>
      </c>
      <c r="F17" s="29">
        <v>0</v>
      </c>
      <c r="G17" s="59">
        <f t="shared" si="1"/>
        <v>0</v>
      </c>
      <c r="H17" s="29">
        <v>0</v>
      </c>
      <c r="I17" s="29">
        <v>0</v>
      </c>
      <c r="J17" s="59">
        <f t="shared" si="2"/>
        <v>0</v>
      </c>
      <c r="K17" s="29">
        <v>8</v>
      </c>
      <c r="L17" s="29">
        <v>20</v>
      </c>
      <c r="M17" s="59">
        <f t="shared" si="3"/>
        <v>28</v>
      </c>
      <c r="N17" s="29">
        <v>14</v>
      </c>
      <c r="O17" s="29">
        <v>27</v>
      </c>
      <c r="P17" s="59">
        <f t="shared" si="4"/>
        <v>41</v>
      </c>
      <c r="Q17" s="29">
        <v>0</v>
      </c>
      <c r="R17" s="29">
        <v>0</v>
      </c>
      <c r="S17" s="59">
        <f t="shared" si="5"/>
        <v>0</v>
      </c>
      <c r="T17" s="29">
        <f t="shared" si="6"/>
        <v>22</v>
      </c>
      <c r="U17" s="29">
        <f t="shared" si="7"/>
        <v>47</v>
      </c>
      <c r="V17" s="59">
        <f t="shared" si="8"/>
        <v>69</v>
      </c>
    </row>
    <row r="18" spans="1:22" ht="23.25" customHeight="1">
      <c r="A18" s="84" t="s">
        <v>245</v>
      </c>
      <c r="B18" s="29">
        <v>16</v>
      </c>
      <c r="C18" s="29">
        <v>14</v>
      </c>
      <c r="D18" s="59">
        <f t="shared" si="0"/>
        <v>30</v>
      </c>
      <c r="E18" s="29">
        <v>13</v>
      </c>
      <c r="F18" s="29">
        <v>16</v>
      </c>
      <c r="G18" s="59">
        <f t="shared" si="1"/>
        <v>29</v>
      </c>
      <c r="H18" s="29">
        <v>7</v>
      </c>
      <c r="I18" s="29">
        <v>15</v>
      </c>
      <c r="J18" s="59">
        <f t="shared" si="2"/>
        <v>22</v>
      </c>
      <c r="K18" s="29">
        <v>0</v>
      </c>
      <c r="L18" s="29">
        <v>0</v>
      </c>
      <c r="M18" s="59">
        <f t="shared" si="3"/>
        <v>0</v>
      </c>
      <c r="N18" s="29">
        <v>0</v>
      </c>
      <c r="O18" s="29">
        <v>0</v>
      </c>
      <c r="P18" s="59">
        <f t="shared" si="4"/>
        <v>0</v>
      </c>
      <c r="Q18" s="29">
        <v>0</v>
      </c>
      <c r="R18" s="29">
        <v>0</v>
      </c>
      <c r="S18" s="59">
        <f t="shared" si="5"/>
        <v>0</v>
      </c>
      <c r="T18" s="29">
        <f t="shared" si="6"/>
        <v>36</v>
      </c>
      <c r="U18" s="29">
        <f t="shared" si="7"/>
        <v>45</v>
      </c>
      <c r="V18" s="59">
        <f t="shared" si="8"/>
        <v>81</v>
      </c>
    </row>
    <row r="19" spans="1:22" ht="23.25" customHeight="1">
      <c r="A19" s="84" t="s">
        <v>244</v>
      </c>
      <c r="B19" s="29">
        <v>8</v>
      </c>
      <c r="C19" s="29">
        <v>26</v>
      </c>
      <c r="D19" s="59">
        <f t="shared" si="0"/>
        <v>34</v>
      </c>
      <c r="E19" s="29">
        <v>13</v>
      </c>
      <c r="F19" s="29">
        <v>17</v>
      </c>
      <c r="G19" s="59">
        <f t="shared" si="1"/>
        <v>30</v>
      </c>
      <c r="H19" s="29">
        <v>9</v>
      </c>
      <c r="I19" s="29">
        <v>21</v>
      </c>
      <c r="J19" s="59">
        <f t="shared" si="2"/>
        <v>30</v>
      </c>
      <c r="K19" s="29">
        <v>17</v>
      </c>
      <c r="L19" s="29">
        <v>14</v>
      </c>
      <c r="M19" s="59">
        <f t="shared" si="3"/>
        <v>31</v>
      </c>
      <c r="N19" s="29">
        <v>14</v>
      </c>
      <c r="O19" s="29">
        <v>25</v>
      </c>
      <c r="P19" s="59">
        <f t="shared" si="4"/>
        <v>39</v>
      </c>
      <c r="Q19" s="29">
        <v>0</v>
      </c>
      <c r="R19" s="29">
        <v>0</v>
      </c>
      <c r="S19" s="59">
        <f t="shared" si="5"/>
        <v>0</v>
      </c>
      <c r="T19" s="29">
        <f t="shared" si="6"/>
        <v>61</v>
      </c>
      <c r="U19" s="29">
        <f t="shared" si="7"/>
        <v>103</v>
      </c>
      <c r="V19" s="59">
        <f t="shared" si="8"/>
        <v>164</v>
      </c>
    </row>
    <row r="20" spans="1:22" ht="23.25" customHeight="1">
      <c r="A20" s="85" t="s">
        <v>6</v>
      </c>
      <c r="B20" s="50">
        <f>SUM(B7:B19)</f>
        <v>125</v>
      </c>
      <c r="C20" s="50">
        <f>SUM(C7:C19)</f>
        <v>296</v>
      </c>
      <c r="D20" s="50">
        <f>SUM(D7:D19)</f>
        <v>421</v>
      </c>
      <c r="E20" s="50">
        <f aca="true" t="shared" si="9" ref="E20:P20">SUM(E7:E19)</f>
        <v>97</v>
      </c>
      <c r="F20" s="50">
        <f t="shared" si="9"/>
        <v>267</v>
      </c>
      <c r="G20" s="50">
        <f t="shared" si="9"/>
        <v>364</v>
      </c>
      <c r="H20" s="50">
        <f t="shared" si="9"/>
        <v>76</v>
      </c>
      <c r="I20" s="50">
        <f t="shared" si="9"/>
        <v>196</v>
      </c>
      <c r="J20" s="50">
        <f t="shared" si="9"/>
        <v>272</v>
      </c>
      <c r="K20" s="50">
        <f t="shared" si="9"/>
        <v>79</v>
      </c>
      <c r="L20" s="50">
        <f t="shared" si="9"/>
        <v>167</v>
      </c>
      <c r="M20" s="50">
        <f t="shared" si="9"/>
        <v>246</v>
      </c>
      <c r="N20" s="50">
        <f t="shared" si="9"/>
        <v>89</v>
      </c>
      <c r="O20" s="50">
        <f t="shared" si="9"/>
        <v>254</v>
      </c>
      <c r="P20" s="50">
        <f t="shared" si="9"/>
        <v>343</v>
      </c>
      <c r="Q20" s="50">
        <f>SUM(Q7:Q19)</f>
        <v>4</v>
      </c>
      <c r="R20" s="50">
        <f>SUM(R7:R19)</f>
        <v>18</v>
      </c>
      <c r="S20" s="50">
        <f>SUM(Q20:R20)</f>
        <v>22</v>
      </c>
      <c r="T20" s="50">
        <f>SUM(B20,E20,H20,K20,N20,Q20)</f>
        <v>470</v>
      </c>
      <c r="U20" s="50">
        <f>SUM(C20,F20,I20,L20,O20,R20)</f>
        <v>1198</v>
      </c>
      <c r="V20" s="50">
        <f>SUM(T20:U20)</f>
        <v>1668</v>
      </c>
    </row>
    <row r="21" spans="1:22" ht="23.25" customHeight="1">
      <c r="A21" s="8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</sheetData>
  <sheetProtection/>
  <mergeCells count="11">
    <mergeCell ref="A1:V1"/>
    <mergeCell ref="A2:V2"/>
    <mergeCell ref="A3:V3"/>
    <mergeCell ref="A5:A6"/>
    <mergeCell ref="B5:D5"/>
    <mergeCell ref="E5:G5"/>
    <mergeCell ref="H5:J5"/>
    <mergeCell ref="K5:M5"/>
    <mergeCell ref="N5:P5"/>
    <mergeCell ref="T5:V5"/>
    <mergeCell ref="Q5:S5"/>
  </mergeCells>
  <printOptions horizontalCentered="1"/>
  <pageMargins left="0.1968503937007874" right="0.1968503937007874" top="0.5905511811023623" bottom="0.5905511811023623" header="0.31496062992125984" footer="0.31496062992125984"/>
  <pageSetup firstPageNumber="22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avs</cp:lastModifiedBy>
  <cp:lastPrinted>2018-09-18T03:10:34Z</cp:lastPrinted>
  <dcterms:created xsi:type="dcterms:W3CDTF">2006-06-13T03:58:10Z</dcterms:created>
  <dcterms:modified xsi:type="dcterms:W3CDTF">2018-09-18T03:37:48Z</dcterms:modified>
  <cp:category/>
  <cp:version/>
  <cp:contentType/>
  <cp:contentStatus/>
</cp:coreProperties>
</file>