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5" windowHeight="1230" tabRatio="918" firstSheet="1" activeTab="4"/>
  </bookViews>
  <sheets>
    <sheet name="Sheet3" sheetId="1" state="hidden" r:id="rId1"/>
    <sheet name="ปก" sheetId="2" r:id="rId2"/>
    <sheet name="สารบัญ" sheetId="3" r:id="rId3"/>
    <sheet name="ปี1-54" sheetId="4" r:id="rId4"/>
    <sheet name="ปี3-โท54" sheetId="5" r:id="rId5"/>
    <sheet name="ปี1พท" sheetId="6" r:id="rId6"/>
    <sheet name="รวมทั้งสิ้น" sheetId="7" r:id="rId7"/>
    <sheet name="พื้นที่เรียน" sheetId="8" r:id="rId8"/>
    <sheet name="ภาคปกติ4ปี" sheetId="9" r:id="rId9"/>
    <sheet name="ภาคปกติ2ปี" sheetId="10" r:id="rId10"/>
    <sheet name="ภาคสมทบ2ปี" sheetId="11" r:id="rId11"/>
    <sheet name="นิติสมทบ3ปี" sheetId="12" r:id="rId12"/>
    <sheet name="นิติสมทบ4ปี" sheetId="13" r:id="rId13"/>
    <sheet name="ป.โทสงขลา" sheetId="14" r:id="rId14"/>
    <sheet name="ป.ตรีพัทลุง" sheetId="15" r:id="rId15"/>
    <sheet name="ป.โทพัทลุง" sheetId="16" r:id="rId16"/>
    <sheet name="ปริญญา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<sst xmlns="http://schemas.openxmlformats.org/spreadsheetml/2006/main" count="1486" uniqueCount="464">
  <si>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</si>
  <si>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</si>
  <si>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</si>
  <si>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</si>
  <si>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</si>
  <si>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</si>
  <si>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</si>
  <si>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</si>
  <si>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-  ภูมิศาสตร์</t>
  </si>
  <si>
    <t>-  การพัฒนาชุมชน</t>
  </si>
  <si>
    <t>-  บรรณารักษศาสตร์และสารสนเทศศาสตร์</t>
  </si>
  <si>
    <t>-  ประวัติศาสตร์</t>
  </si>
  <si>
    <t>-  ภาษาญี่ปุ่น</t>
  </si>
  <si>
    <t>-  ภาษามลายู</t>
  </si>
  <si>
    <t>-  ภาษาอังกฤษ</t>
  </si>
  <si>
    <t>ชั้นปีที่ 3</t>
  </si>
  <si>
    <t>ชั้นปีที่ 4</t>
  </si>
  <si>
    <t>ชั้นปีที่ 5</t>
  </si>
  <si>
    <t>-  การจัดการทรัพยากรมนุษย์</t>
  </si>
  <si>
    <t>มหาวิทยาลัยทักษิณ  วิทยาเขตพัทลุง</t>
  </si>
  <si>
    <t>-  คณิตศาสตร์</t>
  </si>
  <si>
    <t>-  เคมี</t>
  </si>
  <si>
    <t>-  ชีววิทยา</t>
  </si>
  <si>
    <t>-  ฟิสิกส์</t>
  </si>
  <si>
    <t>-  วิทยาการคอมพิวเตอร์</t>
  </si>
  <si>
    <t>-  วิทยาศาสตร์การเพาะเลี้ยงสัตว์น้ำ</t>
  </si>
  <si>
    <t>-  วิทยาศาสตร์สิ่งแวดล้อม</t>
  </si>
  <si>
    <t>-  สถิติ</t>
  </si>
  <si>
    <t>-  ภาษาไทย</t>
  </si>
  <si>
    <t>-  ฟิสิกส์-ประยุกต์พลังงาน</t>
  </si>
  <si>
    <t>เปิดการเรียนการสอนที่วิทยาเขตพัทลุง</t>
  </si>
  <si>
    <t>-  พลศึกษา</t>
  </si>
  <si>
    <t>-  การวัดและประเมินทางการศึกษา</t>
  </si>
  <si>
    <t>-  เทคโนโลยีการเกษตร</t>
  </si>
  <si>
    <t>-  วิทยาศาสตร์และเทคโนโลยีอาหาร</t>
  </si>
  <si>
    <t>-  สาธารณสุขศาสตร์</t>
  </si>
  <si>
    <t>-  สุขศาสตร์อุตสาหกรรมและความปลอดภัย</t>
  </si>
  <si>
    <t>-  วิทยาศาสตร์การกีฬา</t>
  </si>
  <si>
    <t>-  ดุริยางคศาสตร์ไทย</t>
  </si>
  <si>
    <t>-  ทัศนศิลป์</t>
  </si>
  <si>
    <t>-  ศิลปะการแสดง</t>
  </si>
  <si>
    <t>-  ดุริยางคศาสตร์สากล</t>
  </si>
  <si>
    <t>-  การตลาด</t>
  </si>
  <si>
    <t>-  การบัญชี</t>
  </si>
  <si>
    <t>-  การประกอบการและการจัดการ</t>
  </si>
  <si>
    <t>-  เศรษฐศาสตร์</t>
  </si>
  <si>
    <t>-  นิติศาสตร์</t>
  </si>
  <si>
    <t>คณะมนุษยศาสตร์และสังคมศาสตร์  (ภาคปกติ หลักสูตร 4 ปี)</t>
  </si>
  <si>
    <t>คณะวิทยาศาสตร์  (ภาคปกติ 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</si>
  <si>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</si>
  <si>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</si>
  <si>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</si>
  <si>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</si>
  <si>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</si>
  <si>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คณะวิทยาศาสตร์  (ภาคปกติ หลักสูตร 4 ปี)</t>
  </si>
  <si>
    <t>คณะเทคโนโลยีและการพัฒนาชุมชน   (ภาคปกติ หลักสูตร 4 ปี)</t>
  </si>
  <si>
    <t>คณะวิทยาการสุขภาพและการกีฬา   (ภาคปกติ หลักสูตร 4 ปี)</t>
  </si>
  <si>
    <t>-  การตลาด  (กลุ่ม 1)</t>
  </si>
  <si>
    <t>-  การบัญชี  (กลุ่ม 1)</t>
  </si>
  <si>
    <t>-  การบัญชี  (กลุ่ม 2)</t>
  </si>
  <si>
    <t>-  การบัญชี  (กลุ่ม 3)</t>
  </si>
  <si>
    <t xml:space="preserve">-  นิติศาสตร์ </t>
  </si>
  <si>
    <t xml:space="preserve">-  ฟิสิกส์ </t>
  </si>
  <si>
    <t>-  เคมีประยุกต์</t>
  </si>
  <si>
    <t>-  การศึกษา : คณิตศาสตร์</t>
  </si>
  <si>
    <t>-  การศึกษา : จิตวิทยาการแนะแนว</t>
  </si>
  <si>
    <t>-  การศึกษา : การศึกษาปฐมวัย</t>
  </si>
  <si>
    <t>-  การศึกษา : ภาษาไทย</t>
  </si>
  <si>
    <t>-  การศึกษา : ภาษาอังกฤษ</t>
  </si>
  <si>
    <t>-  การศึกษา : วิทยาศาสตร์-เคมี</t>
  </si>
  <si>
    <t>-  การศึกษา : สังคมศึกษา</t>
  </si>
  <si>
    <t>-  การศึกษา : พลศึกษา</t>
  </si>
  <si>
    <t>-  การศึกษา : วิทยาศาสตร์-ฟิสิกส์</t>
  </si>
  <si>
    <t>คณะนิติศาสตร์  (ภาคสมทบ  หลักสูตร 4 ปี)</t>
  </si>
  <si>
    <t>-  การจัดการการค้าปลีก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</si>
  <si>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</si>
  <si>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</si>
  <si>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</si>
  <si>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</si>
  <si>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</si>
  <si>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</si>
  <si>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คณิตศาสตร์  </t>
  </si>
  <si>
    <t xml:space="preserve">-  จิตวิทยาการให้คำปรึกษา </t>
  </si>
  <si>
    <t xml:space="preserve">-  ไทยคดีศึกษา </t>
  </si>
  <si>
    <t>-  นโยบายและการวางแผนสังคม</t>
  </si>
  <si>
    <t>-  เทคโนโลยีและสื่อสารการศึกษา</t>
  </si>
  <si>
    <t xml:space="preserve">-  ภาษาไทย 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</si>
  <si>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</si>
  <si>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</si>
  <si>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</si>
  <si>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r>
      <t xml:space="preserve">-  การบริหารการศึกษา  </t>
    </r>
    <r>
      <rPr>
        <sz val="14"/>
        <rFont val="Angsana New"/>
        <family val="1"/>
      </rPr>
      <t>กลุ่ม 1</t>
    </r>
  </si>
  <si>
    <r>
      <t xml:space="preserve">-  การบริหารการศึกษา  </t>
    </r>
    <r>
      <rPr>
        <sz val="14"/>
        <rFont val="Angsana New"/>
        <family val="1"/>
      </rPr>
      <t>กลุ่ม 2</t>
    </r>
  </si>
  <si>
    <r>
      <t xml:space="preserve">-  การบริหารการศึกษา  </t>
    </r>
    <r>
      <rPr>
        <sz val="14"/>
        <rFont val="Angsana New"/>
        <family val="1"/>
      </rPr>
      <t>กลุ่ม 3</t>
    </r>
  </si>
  <si>
    <r>
      <t xml:space="preserve">-  การบริหารการศึกษา  </t>
    </r>
    <r>
      <rPr>
        <sz val="14"/>
        <rFont val="Angsana New"/>
        <family val="1"/>
      </rPr>
      <t>กลุ่ม 4</t>
    </r>
  </si>
  <si>
    <t xml:space="preserve">-  การวัดผลการศึกษา </t>
  </si>
  <si>
    <t xml:space="preserve">-  การวิจัยและประเมิน </t>
  </si>
  <si>
    <t xml:space="preserve">-  จิตวิทยาการให้คำปรึกษา  </t>
  </si>
  <si>
    <t>-  ไทยคดีศึกษา</t>
  </si>
  <si>
    <t>-  นโยบายและการวางแผนสังคม  (เรียนที่ จ.สงขลา)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</si>
  <si>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</si>
  <si>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</si>
  <si>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</si>
  <si>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</si>
  <si>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</si>
  <si>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 xml:space="preserve">-  ภาวะผู้นำทางการบริหารการศึกษา 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</si>
  <si>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</si>
  <si>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</si>
  <si>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</si>
  <si>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</si>
  <si>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</si>
  <si>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</si>
  <si>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</si>
  <si>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</si>
  <si>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</si>
  <si>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</si>
  <si>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</si>
  <si>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</si>
  <si>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</si>
  <si>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</si>
  <si>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</si>
  <si>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</si>
  <si>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</si>
  <si>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</si>
  <si>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</si>
  <si>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</si>
  <si>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</si>
  <si>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</si>
  <si>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</si>
  <si>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</si>
  <si>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</si>
  <si>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</si>
  <si>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</si>
  <si>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</si>
  <si>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</si>
  <si>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</si>
  <si>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</si>
  <si>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</si>
  <si>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ป.เอก</t>
  </si>
  <si>
    <t>-  การปกครองท้องถิ่น</t>
  </si>
  <si>
    <t>-  ภาษาจีน</t>
  </si>
  <si>
    <t>-  การประกอบการและการจัดการ (กลุ่ม 1)</t>
  </si>
  <si>
    <t>-  การประกอบการและการจัดการ (กลุ่ม 2)</t>
  </si>
  <si>
    <t>บริหารธุรกิจมหาบัณฑิต</t>
  </si>
  <si>
    <t xml:space="preserve">-  ภาษาอังกฤษ  </t>
  </si>
  <si>
    <t>-  เทคโนโลยีสารสนเทศ</t>
  </si>
  <si>
    <t>-  การจัดการระบบสุขภาพ</t>
  </si>
  <si>
    <t>จังหวัดสงขลา</t>
  </si>
  <si>
    <t>จังหวัดพัทลุง</t>
  </si>
  <si>
    <t>-  บัณฑิตวิทยาลัย</t>
  </si>
  <si>
    <t>รวมปริญญาโท (ภาคปกติ)</t>
  </si>
  <si>
    <t>ประกาศนียบัตรบัณฑิต</t>
  </si>
  <si>
    <t>-  การศึกษา : การวัดและประเมินฯ-คู่คณิต</t>
  </si>
  <si>
    <t>-  การศึกษา : การวัดและประเมินฯ-คู่ศิลปะ</t>
  </si>
  <si>
    <t>-  การจัดการธุรกิจ</t>
  </si>
  <si>
    <t>-  การศึกษา : วิทยาศาสตร์-ชีววิทยา</t>
  </si>
  <si>
    <t>ชั้นปีที่ 3-5</t>
  </si>
  <si>
    <t>คณะ/วิชาเอก</t>
  </si>
  <si>
    <t>แผนรับ</t>
  </si>
  <si>
    <t>จำนวนรับ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</si>
  <si>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</si>
  <si>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</si>
  <si>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</si>
  <si>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</si>
  <si>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</si>
  <si>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</si>
  <si>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</si>
  <si>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การปกครองท้องถิ่น</t>
  </si>
  <si>
    <t>ภูมิศาสตร์</t>
  </si>
  <si>
    <t>การจัดการทรัพยากรมนุษย์</t>
  </si>
  <si>
    <t>การพัฒนาชุมชน</t>
  </si>
  <si>
    <t>บรรณารักษศาสตร์และสารสนเทศศาสตร์</t>
  </si>
  <si>
    <t>ประวัติศาสตร์</t>
  </si>
  <si>
    <t xml:space="preserve">ภาษาจีน </t>
  </si>
  <si>
    <t>ภาษาญี่ปุ่น</t>
  </si>
  <si>
    <t>ภาษาไทย</t>
  </si>
  <si>
    <t>ภาษามลายู</t>
  </si>
  <si>
    <t>ภาษาอังกฤษ</t>
  </si>
  <si>
    <t>คณะศึกษาศาสตร์</t>
  </si>
  <si>
    <t>การศึกษา:การวัดและประเมินทางการศึกษา</t>
  </si>
  <si>
    <t>การศึกษา:การศึกษาปฐมวัย</t>
  </si>
  <si>
    <t>การศึกษา:คณิตศาสตร์</t>
  </si>
  <si>
    <t>การศึกษา:จิตวิทยาการแนะแนว</t>
  </si>
  <si>
    <t>การศึกษา:เทคโนโลยีและสื่อสารการศึกษา</t>
  </si>
  <si>
    <t>การศึกษา:พลศึกษา</t>
  </si>
  <si>
    <t>การศึกษา:ภาษาไทย</t>
  </si>
  <si>
    <t>การศึกษา:ภาษาอังกฤษ</t>
  </si>
  <si>
    <t>การศึกษา:วิทยาศาสตร์-เคมี</t>
  </si>
  <si>
    <t>การศึกษา:วิทยาศาสตร์-ชีววิทยา</t>
  </si>
  <si>
    <t>การศึกษา:วิทยาศาสตร์-ฟิสิกส์</t>
  </si>
  <si>
    <t>การศึกษา:สังคมศึกษา</t>
  </si>
  <si>
    <t>คณะนิติศาสตร์</t>
  </si>
  <si>
    <t>นิติศาสตร์</t>
  </si>
  <si>
    <t>วิทยาเขตสงขลา (ต่อ)</t>
  </si>
  <si>
    <t>คณะศิลปกรรมศาสตร์</t>
  </si>
  <si>
    <t>ดุริยางคศาสตร์สากล</t>
  </si>
  <si>
    <t>ทัศนศิลป์ (ศป.บ.)</t>
  </si>
  <si>
    <t>ศิลปะการแสดง</t>
  </si>
  <si>
    <t>คณะเศรษฐศาสตร์และบริหารธุรกิจ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</si>
  <si>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</si>
  <si>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</si>
  <si>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</si>
  <si>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</si>
  <si>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</si>
  <si>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รวมวิทยาเขตสงขลา</t>
  </si>
  <si>
    <t>ประเภท/คณะ/วิชาเอก</t>
  </si>
  <si>
    <t>รวมภาคปกติ</t>
  </si>
  <si>
    <t>ภาคสมทบ</t>
  </si>
  <si>
    <t>การบัญชี  กลุ่ม  1</t>
  </si>
  <si>
    <t>การบัญชี  กลุ่ม  2</t>
  </si>
  <si>
    <t>นิติศาสตร์  3 ปี</t>
  </si>
  <si>
    <t>นิติศาสตร์  4 ปี</t>
  </si>
  <si>
    <t>รวมภาคสมทบ</t>
  </si>
  <si>
    <t>ประเภท/วิชาเอก</t>
  </si>
  <si>
    <t xml:space="preserve">ภาคปกติ  </t>
  </si>
  <si>
    <t>การบริหารการศึกษา</t>
  </si>
  <si>
    <t>การวิจัยและประเมิน</t>
  </si>
  <si>
    <t>เคมี (กศ.ม.)</t>
  </si>
  <si>
    <t>เทคโนโลยีและสื่อสารการศึกษา</t>
  </si>
  <si>
    <t>พลศึกษา (กศ.ม.)</t>
  </si>
  <si>
    <t>หลักสูตรและการสอน</t>
  </si>
  <si>
    <t>จิตวิทยาการให้คำปรึกษา (ศศ.ม.)</t>
  </si>
  <si>
    <t>เคมีประยุกต์ (วท.ม.)</t>
  </si>
  <si>
    <t>ชีววิทยา (วท.ม.)</t>
  </si>
  <si>
    <t>ฟิสิกส์ (วท.ม.)</t>
  </si>
  <si>
    <t>ไทยคดีศึกษา</t>
  </si>
  <si>
    <t>การศึกษาเพื่อพัฒนาทรัพยากรมนุษย์</t>
  </si>
  <si>
    <t>นโยบายและการวางแผนสังคม</t>
  </si>
  <si>
    <t>ภาคพิเศษ</t>
  </si>
  <si>
    <t>การจัดการธุรกิจ (บธ.ม.) *</t>
  </si>
  <si>
    <t>การบริหารการศึกษา กลุ่ม 1</t>
  </si>
  <si>
    <t>การบริหารการศึกษา กลุ่ม 2</t>
  </si>
  <si>
    <t>การบริหารการศึกษา กลุ่ม 3</t>
  </si>
  <si>
    <t>ภาษาไทย (กศ.ม.)</t>
  </si>
  <si>
    <t>เกียรตินิยม</t>
  </si>
  <si>
    <t>อันดับ 1</t>
  </si>
  <si>
    <t>อันดับ 2</t>
  </si>
  <si>
    <t xml:space="preserve">การศึกษาบัณฑิต </t>
  </si>
  <si>
    <t xml:space="preserve">   การศึกษาปฐมวัย</t>
  </si>
  <si>
    <t>ช.1</t>
  </si>
  <si>
    <t xml:space="preserve">   การวัดและประเมินทางการศึกษา</t>
  </si>
  <si>
    <t>ญ.2</t>
  </si>
  <si>
    <t xml:space="preserve">   การวัดและประเมินฯ คู่คณิตศาสตร์</t>
  </si>
  <si>
    <t xml:space="preserve">   คณิตศาสตร์</t>
  </si>
  <si>
    <t>ญ.1</t>
  </si>
  <si>
    <t xml:space="preserve">   จิตวิทยาการแนะแนว</t>
  </si>
  <si>
    <t>ญ.6</t>
  </si>
  <si>
    <t xml:space="preserve">   ภาษาไทย</t>
  </si>
  <si>
    <t xml:space="preserve">   ภาษาอังกฤษ</t>
  </si>
  <si>
    <t xml:space="preserve">   สังคมศึกษา</t>
  </si>
  <si>
    <t>ศิลปศาสตรบัณฑิต</t>
  </si>
  <si>
    <t xml:space="preserve">   การจัดการทรัพยากรมนุษย์</t>
  </si>
  <si>
    <t xml:space="preserve">   การพัฒนาชุมชน</t>
  </si>
  <si>
    <t>ช.1, ญ.4</t>
  </si>
  <si>
    <t xml:space="preserve">  บรรณารักษศาสตร์และสารสนเทศศาสตร์</t>
  </si>
  <si>
    <t>ญ.3</t>
  </si>
  <si>
    <t xml:space="preserve">   ประวัติศาสตร์</t>
  </si>
  <si>
    <t xml:space="preserve">   ภาษาญี่ปุ่น</t>
  </si>
  <si>
    <t xml:space="preserve">   ภาษามลายู</t>
  </si>
  <si>
    <t xml:space="preserve">   ดุริยางคศาสตร์ไทย</t>
  </si>
  <si>
    <t xml:space="preserve">   ดุริยางคศาสตร์สากล</t>
  </si>
  <si>
    <t xml:space="preserve">   ทัศนศิลป์</t>
  </si>
  <si>
    <t xml:space="preserve">   ศิลปะการแสดง</t>
  </si>
  <si>
    <t>นิติศาสตรบัณฑิต</t>
  </si>
  <si>
    <t xml:space="preserve">   นิติศาสตร์</t>
  </si>
  <si>
    <t>เศรษฐศาสตรบัณฑิต</t>
  </si>
  <si>
    <t xml:space="preserve">   เศรษฐศาสตร์</t>
  </si>
  <si>
    <t>บริหารธุรกิจบัณฑิต</t>
  </si>
  <si>
    <t xml:space="preserve">   การจัดการการค้าปลีก</t>
  </si>
  <si>
    <t xml:space="preserve">   การตลาด</t>
  </si>
  <si>
    <t xml:space="preserve">   การบัญชี</t>
  </si>
  <si>
    <t xml:space="preserve">  การประกอบการและการจัดการ</t>
  </si>
  <si>
    <t>รัฐประศาสนศาสตรบัณฑิต</t>
  </si>
  <si>
    <t xml:space="preserve">   การปกครองท้องถิ่น</t>
  </si>
  <si>
    <t>วิทยาศาสตรบัณฑิต</t>
  </si>
  <si>
    <t xml:space="preserve">   เคมี</t>
  </si>
  <si>
    <t xml:space="preserve">   ชีววิทยา</t>
  </si>
  <si>
    <t xml:space="preserve">   ฟิสิกส์</t>
  </si>
  <si>
    <t xml:space="preserve">  ฟิสิกส์ประยุกต์-พลังงาน</t>
  </si>
  <si>
    <t xml:space="preserve">   วิทยาการคอมพิวเตอร์</t>
  </si>
  <si>
    <t xml:space="preserve">   วิทยาศาสตร์การเพาะเลี้ยงสัตว์น้ำ</t>
  </si>
  <si>
    <t xml:space="preserve">   วิทยาศาสตร์สิ่งแวดล้อม</t>
  </si>
  <si>
    <t xml:space="preserve">   ภูมิศาสตร์</t>
  </si>
  <si>
    <t xml:space="preserve">   เทคโนโลยีการเกษตร</t>
  </si>
  <si>
    <t xml:space="preserve">   วิทยาศาสตร์และเทคโนโลยีอาหาร</t>
  </si>
  <si>
    <t xml:space="preserve">   วิทยาศาสตร์การกีฬา</t>
  </si>
  <si>
    <t xml:space="preserve">   สาธารณสุขศาสตร์</t>
  </si>
  <si>
    <t xml:space="preserve">   การบริหารการศึกษา</t>
  </si>
  <si>
    <t xml:space="preserve">   การวิจัยและประเมิน</t>
  </si>
  <si>
    <t xml:space="preserve">   เทคโนโลยีและสื่อสารการศึกษา</t>
  </si>
  <si>
    <t xml:space="preserve">   หลักสูตรและการสอน</t>
  </si>
  <si>
    <t>รัฐประศาสนศาสตรมหาบัณฑิต</t>
  </si>
  <si>
    <t xml:space="preserve">   การจัดการระบบสุขภาพ</t>
  </si>
  <si>
    <t xml:space="preserve">  ไทยคดีศึกษา</t>
  </si>
  <si>
    <t xml:space="preserve">   พื้นที่ศึกษา</t>
  </si>
  <si>
    <t xml:space="preserve">  นโยบายและการวางแผนสังคม</t>
  </si>
  <si>
    <t>รวมรับปริญญาทั้งสิ้น</t>
  </si>
  <si>
    <t>ประกาศนียบัตรบัณฑิต**</t>
  </si>
  <si>
    <t xml:space="preserve">   วิชาชีพครู</t>
  </si>
  <si>
    <t>-  เคมีอุตสาหกรรม</t>
  </si>
  <si>
    <t>คณะนิติศาสตร์  (ภาคสมทบ หลักสูตร 3  ปี)</t>
  </si>
  <si>
    <t>ป.บัณฑิตสมทบ</t>
  </si>
  <si>
    <t>ป.บัณฑิตปกติ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</si>
  <si>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</si>
  <si>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</si>
  <si>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</si>
  <si>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</si>
  <si>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</si>
  <si>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-  วิชาชีพครู (สควค)</t>
  </si>
  <si>
    <t>-  วิชาชีพครู (ทั่วไป)</t>
  </si>
  <si>
    <t>-  วิชาชีพครู (อิสลาม)</t>
  </si>
  <si>
    <t xml:space="preserve">   วิทยาศาสตร์-เคมี</t>
  </si>
  <si>
    <t>ช.1, ญ.1</t>
  </si>
  <si>
    <t xml:space="preserve">   ภาษาจีน</t>
  </si>
  <si>
    <t>ช.1, ญ.3</t>
  </si>
  <si>
    <t>ญ.4</t>
  </si>
  <si>
    <t xml:space="preserve">   การจัดการธุรกิจการบิน*</t>
  </si>
  <si>
    <t xml:space="preserve">   การบริหารทรัพยากรมนุษย์*</t>
  </si>
  <si>
    <t xml:space="preserve">   การปกครองท้องถิ่น*</t>
  </si>
  <si>
    <t xml:space="preserve">  เทคโนโลยีสารสนเทศ</t>
  </si>
  <si>
    <t xml:space="preserve"> สุขศาสตร์อุตสาหกรรมและความปลอดภัย</t>
  </si>
  <si>
    <t xml:space="preserve">  การศึกษาเพื่อพัฒนาทรัพยากรมนุษย์</t>
  </si>
  <si>
    <t xml:space="preserve">   การจัดการธุรกิจ</t>
  </si>
  <si>
    <t xml:space="preserve">   การจัดการการเปลี่ยนแปลง*</t>
  </si>
  <si>
    <t xml:space="preserve">  การบริหารงานตำรวจและกระบวนการฯ*</t>
  </si>
  <si>
    <t xml:space="preserve">   จิตวิทยาการให้คำปรึกษา</t>
  </si>
  <si>
    <t xml:space="preserve">  ภาวะผู้นำทางการบริหารการศึกษา</t>
  </si>
  <si>
    <t>รวมปริญญาเอก</t>
  </si>
  <si>
    <t xml:space="preserve">      หมายเหตุ  :  หลักสูตรประกาศนียบัตรบัณฑิต  ไม่เข้ารับพระราชทานปริญญาบัตร</t>
  </si>
  <si>
    <t xml:space="preserve">                            * บัณฑิตของ U-MDC</t>
  </si>
  <si>
    <t>ภาคปกติและภาคสมทบ หลักสูตรเทียบ 4 ปี  และภาคสมทบหลักสูตร 4 ปี</t>
  </si>
  <si>
    <t>ป.บัณฑิต สาขาวิชาชีพครู * (ครูอิสลาม)</t>
  </si>
  <si>
    <t>รวมภาคพิเศษ</t>
  </si>
  <si>
    <t xml:space="preserve">                  จำนวนนิสิตเข้าใหม่  ระดับปริญญาตรี  ชั้นปีที่  1      ปีการศึกษา 2554</t>
  </si>
  <si>
    <t>จำนวนนิสิตเข้าใหม่  ปีการศึกษา  2554</t>
  </si>
  <si>
    <t>การบัญชี  กลุ่ม  3</t>
  </si>
  <si>
    <t>การประกอบการและการจัดการ  กลุ่ม  1</t>
  </si>
  <si>
    <t>การประกอบการและการจัดการ  กลุ่ม  2</t>
  </si>
  <si>
    <t>จำนวนนิสิตระดับบัณฑิตศึกษา ภาคปกติ   ปีการศึกษา 2554</t>
  </si>
  <si>
    <t xml:space="preserve">ป.บัณฑิต สาขาวิชาชีพครู * </t>
  </si>
  <si>
    <t xml:space="preserve">  *  เข้าเรียน ภาคฤดูร้อน/2553</t>
  </si>
  <si>
    <t>จำนวนนิสิตระดับบัณฑิตศึกษา ภาคพิเศษ   ปีการศึกษา 2554</t>
  </si>
  <si>
    <t xml:space="preserve">การบริหารการศึกษา กลุ่ม 4 </t>
  </si>
  <si>
    <t xml:space="preserve">การบริหารการศึกษา กลุ่ม 5 </t>
  </si>
  <si>
    <t>การบริหารการศึกษา กลุ่ม 6</t>
  </si>
  <si>
    <t xml:space="preserve">  * เข้าเรียน ภาคฤดูร้อน/2553</t>
  </si>
  <si>
    <t xml:space="preserve">-  การบริหารการศึกษา  กลุ่ม 5 </t>
  </si>
  <si>
    <t>-  การบริหารการศึกษา  กลุ่ม 6</t>
  </si>
  <si>
    <t>จำนวนนิสิตระดับปริญญาตรี   ประจำปีการศึกษา 2554</t>
  </si>
  <si>
    <t>จำนวนนิสิตระดับปริญญาตรี   ประจำปีการศึกษา  2554</t>
  </si>
  <si>
    <t>จำนวนนิสิตระดับประกาศนียบัตรบัณฑิต  (ภาคปกติ)  ประจำปีการศึกษา  2554</t>
  </si>
  <si>
    <t>จำนวนนิสิตระดับประกาศนียบัตรบัณฑิต  (ภาคพิเศษ)  ประจำปีการศึกษา  2554</t>
  </si>
  <si>
    <t>จำนวนนิสิตระดับปริญญาโท (ภาคปกติ)  ประจำปีการศึกษา  2554</t>
  </si>
  <si>
    <t>จำนวนนิสิตระดับปริญญาโท (ภาคพิเศษ)  ประจำปีการศึกษา  2554</t>
  </si>
  <si>
    <t>จำนวนนิสิตระดับปริญญาเอก  (ภาคปกติ)  ประจำปีการศึกษา  2554</t>
  </si>
  <si>
    <t>จำนวนนิสิตระดับปริญญาเอก  (ภาคพิเศษ)  ประจำปีการศึกษา  2554</t>
  </si>
  <si>
    <t>ภาคต้น/53</t>
  </si>
  <si>
    <t>ภาคปลาย/53</t>
  </si>
  <si>
    <t>ภาคฤดูร้อน/53</t>
  </si>
  <si>
    <t>ช.1, ญ.5</t>
  </si>
  <si>
    <t xml:space="preserve">   การวัดและประเมินฯ คู่ศิลปะการแสดง</t>
  </si>
  <si>
    <t>ญ.7</t>
  </si>
  <si>
    <t>ช.2, ญ.2</t>
  </si>
  <si>
    <t>ช.1, ญ.10</t>
  </si>
  <si>
    <t xml:space="preserve">  วิทยาศาสตร์-ฟิสิกส์</t>
  </si>
  <si>
    <t>ช.1, ญ.6</t>
  </si>
  <si>
    <t>ช.5,ญ.34</t>
  </si>
  <si>
    <t>ช.1,ญ.9</t>
  </si>
  <si>
    <t>ช.2,ญ.29</t>
  </si>
  <si>
    <t>ช.6, ญ.5</t>
  </si>
  <si>
    <t>ญ.8</t>
  </si>
  <si>
    <t>ช.1,ญ.10</t>
  </si>
  <si>
    <t>ช.3, ญ.2</t>
  </si>
  <si>
    <t>ช.3, ญ.7</t>
  </si>
  <si>
    <t>ช.5,ญ.11</t>
  </si>
  <si>
    <t>ช.5,ญ.21</t>
  </si>
  <si>
    <t>ช.22,ญ.93</t>
  </si>
  <si>
    <t xml:space="preserve">  การวัดผลการศึกษา</t>
  </si>
  <si>
    <t xml:space="preserve">  ชีววิทยา</t>
  </si>
  <si>
    <t xml:space="preserve">  วัฒนธรรมศึกษา</t>
  </si>
  <si>
    <t>รวมปริญญาโท</t>
  </si>
  <si>
    <t>รวมปริญญาตรี</t>
  </si>
  <si>
    <t xml:space="preserve">- กลุ่มสาขาวิชาวิทยาศาสตร์กายภาพ </t>
  </si>
  <si>
    <t>- กลุ่มสาขาวิชาวิทยาศาสตร์ธรรมชาติฯ</t>
  </si>
  <si>
    <t>คณะนิติศาสตร์  (ภาคปกติ หลักสูตร 4 ปี)</t>
  </si>
  <si>
    <t>-  นิติศาสตร์*</t>
  </si>
  <si>
    <t>* เปิดรับเป็นปีการศึกษาแรก</t>
  </si>
  <si>
    <t>-  การจัดการทรัพยากรการเกษตรอย่างยั่งยืน</t>
  </si>
  <si>
    <t>จำนวนนิสิตระดับปริญญาโท  (ภาคปกติ)  ประจำปีการศึกษา 2554</t>
  </si>
  <si>
    <t>จำนวนนิสิตระดับปริญญาโท  (ภาคพิเศษ)  ประจำปีการศึกษา 2554</t>
  </si>
  <si>
    <t>AD</t>
  </si>
  <si>
    <t>คณะวิทยาศาสตร์</t>
  </si>
  <si>
    <t>วิทยาศาสตร์ธรรมชาติและเคมี</t>
  </si>
  <si>
    <t xml:space="preserve">วิทยาศาสตร์กายภาพ คณิตศาสตร์ </t>
  </si>
  <si>
    <t>เคมีอุตสาหกรรม</t>
  </si>
  <si>
    <t>ชีววิทยา</t>
  </si>
  <si>
    <t>เทคโนโลยีสารสนเทศ</t>
  </si>
  <si>
    <t>ฟิสิกส์</t>
  </si>
  <si>
    <t>ฟิสิกส์ประยุกต์-พลังงาน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</si>
  <si>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</si>
  <si>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</si>
  <si>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</si>
  <si>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</si>
  <si>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</si>
  <si>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</t>
  </si>
  <si>
    <t>วิทยาศาสตร์และเทคโนโลยีอาหาร</t>
  </si>
  <si>
    <t>คณะวิทยาการสุขภาพและการกีฬา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</si>
  <si>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</si>
  <si>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</si>
  <si>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</si>
  <si>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รวมปริญญาตรี  วิทยาเขตพัทลุง</t>
  </si>
  <si>
    <t>รวมทั้ง 2 วิทยาเขต</t>
  </si>
  <si>
    <t>ปกติ</t>
  </si>
  <si>
    <t>พิเศษ</t>
  </si>
  <si>
    <t>การจัดการระบบสุขภาพ</t>
  </si>
  <si>
    <t>การจัดการทรัพยากรการเกษตรอย่างยั่งยืน</t>
  </si>
  <si>
    <t>รวมปริญญาโทวิทยาเขตพัทลุง</t>
  </si>
  <si>
    <t>จำนวนนิสิตเข้าใหม่วิทยาเขตพัทลุง  ระดับปริญญาตรี  ชั้นปีที่  1 ประจำปีการศึกษา 2554</t>
  </si>
  <si>
    <t>จำนวนนิสิตเข้าใหม่  ระดับปริญญาตรี  ชั้นปีที่  1 ปีการศึกษา 2554</t>
  </si>
  <si>
    <t>จำนวนผู้สำเร็จการศึกษา ระดับปริญญาตรี ที่จะเข้ารับพระราชทานปริญญาบัตร ประจำปี พ.ศ. 2554</t>
  </si>
  <si>
    <t xml:space="preserve">   พลศึกษา</t>
  </si>
  <si>
    <t>จำนวนผู้สำเร็จการศึกษา ระดับปริญญาตรี ที่จะเข้ารับพระราชทานปริญญาบัตร  ประจำปี พ.ศ. 2554</t>
  </si>
  <si>
    <t>จำนวนผู้สำเร็จการศึกษา ระดับบัณฑิตศึกษา ที่จะเข้ารับพระราชทานปริญญาบัตร  ประจำปี พ.ศ. 2554</t>
  </si>
  <si>
    <t>จำนวนผู้สำเร็จการศึกษา ระดับบัณฑิตศึกษา  ที่จะเข้ารับพระราชทานปริญญาบัตร ประจำปี พ.ศ. 2554</t>
  </si>
  <si>
    <t>สารบัญ</t>
  </si>
  <si>
    <t>หน้า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</si>
  <si>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</si>
  <si>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</si>
  <si>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</si>
  <si>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(หลักสูตรเทียบ 4 ปี)</t>
  </si>
  <si>
    <t xml:space="preserve">     ภาคสมทบ</t>
  </si>
  <si>
    <t>คณะเศรษฐศาสตร์และบริหารธุรกิจ  (หลักสูตรเทียบ 4 ปี)</t>
  </si>
  <si>
    <t>คณะนิติศาสตร์  (หลักสูตร 3 ปี)</t>
  </si>
  <si>
    <t>คณะนิติศาสตร์ (หลักสูตร 4 ปี)</t>
  </si>
  <si>
    <t xml:space="preserve">  จำนวนนิสิตระดับบัณฑิตศึกษา</t>
  </si>
  <si>
    <t>ประกาศนียบัตรบัณฑิต  (ภาคปกติ)</t>
  </si>
  <si>
    <t>ประกาศนียบัตรบัณฑิต  (ภาคพิเศษ)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</si>
  <si>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</si>
  <si>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</si>
  <si>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</si>
  <si>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</si>
  <si>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 xml:space="preserve">    จำนวนนิสิตระดับบัณฑิตศึกษา</t>
  </si>
  <si>
    <t>ปริญญาโท  (ภาคพิเศษ)</t>
  </si>
  <si>
    <t>ระดับปริญญาตรี</t>
  </si>
  <si>
    <t>จำนวนนิสิตใหม่  ประจำปีการศึกษา 2554</t>
  </si>
  <si>
    <t>สถิติจำนวนนิสิตมหาวิทยาลัยทักษิณ  ประจำปีการศึกษา 2554 โดยภาพรวม</t>
  </si>
  <si>
    <t>จำนวนนิสิตเข้าใหม่วิทยาเขตพัทลุง  ระดับบัณฑิตศึกษา  ชั้นปีที่  1 ประจำปีการศึกษา 2554</t>
  </si>
  <si>
    <t>ระดับปริญญาตรีภาคปกติ ชั้นปีที่ 1  วิทยาเขตสงขลา</t>
  </si>
  <si>
    <t>ระดับปริญญาตรี (ภาคปกติและภาคสมทบหลักสูตรเทียบ 4 ปี และภาคสมทบหลักสูตร 4 ปี) วิทยาเขตสงขลา</t>
  </si>
  <si>
    <t>ระดับบัณฑิตศึกษา ภาคปกติ วิทยาเขตสงขลา</t>
  </si>
  <si>
    <t>ระดับบัณฑิตศึกษา  ภาคพิเศษ  วิทยาเขตสงขลา</t>
  </si>
  <si>
    <t>ระดับปริญญาตรีภาคปกติ ชั้นปีที่ 1  วิทยาเขตพัทลุง</t>
  </si>
  <si>
    <t>ระดับบัณฑิตศึกษา  วิทยาเขตพัทลุง</t>
  </si>
  <si>
    <t>สถิตินิสิตมหาวิทยาลัยทักษิณ  ประจำปีการศึกษา 2554  โดยภาพรวม</t>
  </si>
  <si>
    <t>สถิตินิสิตมหาวิทยาลัยทักษิณ ประจำปีการศึกษา 2554  จำแนกตามพื้นที่จัดการศึกษา</t>
  </si>
  <si>
    <t>สถิตินิสิตมหาวิทยาลัยทักษิณ  ประจำปีการศึกษา 2554</t>
  </si>
  <si>
    <t>จำนวนนิสิตระดับปริญญาตรี ประจำปีการศึกษา 2554</t>
  </si>
  <si>
    <t>จำนวนสำเร็จการศึกษาที่จะเข้ารับพระราชทานปริญญาบัตร ประจำปีพุทธศักราช  2554</t>
  </si>
  <si>
    <t>ระดับบัณฑิตศึกษา</t>
  </si>
  <si>
    <t>สถิตินิสิตมหาวิทยาลัยทักษิณ</t>
  </si>
  <si>
    <t>ประจำปีการศึกษา 2554</t>
  </si>
  <si>
    <t>จัดทำโดย  กลุ่มภารกิจทะเบียนนิสิตและบริการการศึกษา</t>
  </si>
  <si>
    <t>ข้อมูล ณ วันที่ 1 กรกฎาคม  2554</t>
  </si>
  <si>
    <t>www.tsu.ac.th.</t>
  </si>
  <si>
    <t>http://reg.tsu.ac.th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</si>
</sst>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83">
    <font>
      <sz val="16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4"/>
      <name val="Cordia New"/>
      <family val="2"/>
    </font>
    <font>
      <b/>
      <u val="single"/>
      <sz val="14"/>
      <name val="Cordia New"/>
      <family val="2"/>
    </font>
    <font>
      <b/>
      <sz val="14"/>
      <name val="Cordia New"/>
      <family val="2"/>
    </font>
    <font>
      <sz val="14"/>
      <color indexed="8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  <font>
      <b/>
      <i/>
      <sz val="14"/>
      <name val="AngsanaUPC"/>
      <family val="1"/>
    </font>
    <font>
      <i/>
      <sz val="14"/>
      <name val="AngsanaUPC"/>
      <family val="1"/>
    </font>
    <font>
      <b/>
      <sz val="18"/>
      <name val="Angsana New"/>
      <family val="1"/>
    </font>
    <font>
      <sz val="12"/>
      <name val="AngsanaUPC"/>
      <family val="1"/>
    </font>
    <font>
      <sz val="13"/>
      <name val="AngsanaUPC"/>
      <family val="1"/>
    </font>
    <font>
      <b/>
      <sz val="17"/>
      <name val="Angsana New"/>
      <family val="1"/>
    </font>
    <font>
      <b/>
      <sz val="13"/>
      <name val="AngsanaUPC"/>
      <family val="1"/>
    </font>
    <font>
      <b/>
      <i/>
      <sz val="13"/>
      <name val="AngsanaUPC"/>
      <family val="1"/>
    </font>
    <font>
      <b/>
      <sz val="16"/>
      <name val="Cordia New"/>
      <family val="2"/>
    </font>
    <font>
      <sz val="13"/>
      <name val="Cordia New"/>
      <family val="2"/>
    </font>
    <font>
      <sz val="8"/>
      <name val="Cordia New"/>
      <family val="2"/>
    </font>
    <font>
      <b/>
      <sz val="17"/>
      <name val="Cordia New"/>
      <family val="2"/>
    </font>
    <font>
      <b/>
      <sz val="18"/>
      <name val="Cordia New"/>
      <family val="2"/>
    </font>
    <font>
      <b/>
      <i/>
      <sz val="16"/>
      <name val="Angsana New"/>
      <family val="1"/>
    </font>
    <font>
      <sz val="12"/>
      <name val="Cordia New"/>
      <family val="2"/>
    </font>
    <font>
      <b/>
      <i/>
      <sz val="12"/>
      <name val="AngsanaUPC"/>
      <family val="1"/>
    </font>
    <font>
      <b/>
      <sz val="12"/>
      <name val="AngsanaUPC"/>
      <family val="1"/>
    </font>
    <font>
      <i/>
      <sz val="12"/>
      <name val="AngsanaUPC"/>
      <family val="1"/>
    </font>
    <font>
      <b/>
      <sz val="15"/>
      <name val="AngsanaUPC"/>
      <family val="1"/>
    </font>
    <font>
      <sz val="5"/>
      <name val="Cordia New"/>
      <family val="2"/>
    </font>
    <font>
      <sz val="18"/>
      <name val="Cordia New"/>
      <family val="2"/>
    </font>
    <font>
      <sz val="20"/>
      <name val="Cordia New"/>
      <family val="2"/>
    </font>
    <font>
      <b/>
      <sz val="7"/>
      <name val="Cordia New"/>
      <family val="2"/>
    </font>
    <font>
      <sz val="7"/>
      <name val="Cordia New"/>
      <family val="2"/>
    </font>
    <font>
      <b/>
      <sz val="30"/>
      <name val="Cordia New"/>
      <family val="2"/>
    </font>
    <font>
      <sz val="30"/>
      <name val="Cordia New"/>
      <family val="2"/>
    </font>
    <font>
      <b/>
      <sz val="20"/>
      <name val="Cordia New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.8"/>
      <color indexed="20"/>
      <name val="Cordia New"/>
      <family val="2"/>
    </font>
    <font>
      <u val="single"/>
      <sz val="12.8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30"/>
      <color indexed="12"/>
      <name val="Cordia New"/>
      <family val="2"/>
    </font>
    <font>
      <sz val="9.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.8"/>
      <color theme="11"/>
      <name val="Cordia New"/>
      <family val="2"/>
    </font>
    <font>
      <u val="single"/>
      <sz val="12.8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30"/>
      <color theme="1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double"/>
      <right style="hair"/>
      <top style="thin"/>
      <bottom style="double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ashed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medium"/>
    </border>
    <border>
      <left style="double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hair"/>
      <top style="double"/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8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1" fontId="4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2" xfId="0" applyFont="1" applyBorder="1" applyAlignment="1">
      <alignment horizontal="centerContinuous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22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49" fontId="12" fillId="0" borderId="24" xfId="0" applyNumberFormat="1" applyFont="1" applyBorder="1" applyAlignment="1">
      <alignment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Continuous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49" fontId="12" fillId="0" borderId="10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1" fontId="13" fillId="0" borderId="29" xfId="0" applyNumberFormat="1" applyFont="1" applyBorder="1" applyAlignment="1">
      <alignment horizontal="center"/>
    </xf>
    <xf numFmtId="41" fontId="13" fillId="0" borderId="30" xfId="0" applyNumberFormat="1" applyFont="1" applyBorder="1" applyAlignment="1">
      <alignment horizontal="center"/>
    </xf>
    <xf numFmtId="41" fontId="13" fillId="0" borderId="32" xfId="0" applyNumberFormat="1" applyFont="1" applyBorder="1" applyAlignment="1">
      <alignment horizontal="center"/>
    </xf>
    <xf numFmtId="41" fontId="12" fillId="0" borderId="20" xfId="0" applyNumberFormat="1" applyFont="1" applyBorder="1" applyAlignment="1">
      <alignment horizontal="center"/>
    </xf>
    <xf numFmtId="41" fontId="12" fillId="0" borderId="18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 horizontal="center"/>
    </xf>
    <xf numFmtId="41" fontId="12" fillId="0" borderId="33" xfId="0" applyNumberFormat="1" applyFont="1" applyBorder="1" applyAlignment="1">
      <alignment horizontal="center"/>
    </xf>
    <xf numFmtId="41" fontId="12" fillId="0" borderId="29" xfId="0" applyNumberFormat="1" applyFont="1" applyBorder="1" applyAlignment="1">
      <alignment horizontal="center"/>
    </xf>
    <xf numFmtId="41" fontId="12" fillId="0" borderId="30" xfId="0" applyNumberFormat="1" applyFont="1" applyBorder="1" applyAlignment="1">
      <alignment horizontal="center"/>
    </xf>
    <xf numFmtId="41" fontId="12" fillId="0" borderId="34" xfId="0" applyNumberFormat="1" applyFont="1" applyBorder="1" applyAlignment="1">
      <alignment horizontal="center"/>
    </xf>
    <xf numFmtId="41" fontId="12" fillId="0" borderId="32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2" fillId="0" borderId="31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1" fontId="13" fillId="0" borderId="35" xfId="0" applyNumberFormat="1" applyFont="1" applyBorder="1" applyAlignment="1">
      <alignment horizontal="center"/>
    </xf>
    <xf numFmtId="41" fontId="12" fillId="0" borderId="36" xfId="0" applyNumberFormat="1" applyFont="1" applyBorder="1" applyAlignment="1">
      <alignment horizontal="center"/>
    </xf>
    <xf numFmtId="41" fontId="15" fillId="0" borderId="31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1" fontId="12" fillId="0" borderId="23" xfId="0" applyNumberFormat="1" applyFont="1" applyBorder="1" applyAlignment="1">
      <alignment horizontal="center"/>
    </xf>
    <xf numFmtId="41" fontId="12" fillId="0" borderId="25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2" fillId="0" borderId="38" xfId="0" applyNumberFormat="1" applyFont="1" applyBorder="1" applyAlignment="1">
      <alignment horizontal="center"/>
    </xf>
    <xf numFmtId="41" fontId="12" fillId="0" borderId="39" xfId="0" applyNumberFormat="1" applyFont="1" applyBorder="1" applyAlignment="1">
      <alignment horizontal="center"/>
    </xf>
    <xf numFmtId="41" fontId="14" fillId="0" borderId="40" xfId="0" applyNumberFormat="1" applyFont="1" applyBorder="1" applyAlignment="1">
      <alignment horizontal="center"/>
    </xf>
    <xf numFmtId="41" fontId="12" fillId="0" borderId="41" xfId="0" applyNumberFormat="1" applyFont="1" applyBorder="1" applyAlignment="1">
      <alignment horizontal="center"/>
    </xf>
    <xf numFmtId="41" fontId="14" fillId="0" borderId="42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41" fontId="12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1" fontId="12" fillId="0" borderId="43" xfId="0" applyNumberFormat="1" applyFont="1" applyBorder="1" applyAlignment="1">
      <alignment horizontal="center"/>
    </xf>
    <xf numFmtId="41" fontId="12" fillId="0" borderId="2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17" fillId="0" borderId="4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0" fillId="0" borderId="17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>
      <alignment horizontal="center" vertical="center"/>
    </xf>
    <xf numFmtId="41" fontId="21" fillId="0" borderId="36" xfId="0" applyNumberFormat="1" applyFont="1" applyBorder="1" applyAlignment="1">
      <alignment horizontal="center" vertical="center"/>
    </xf>
    <xf numFmtId="41" fontId="20" fillId="0" borderId="20" xfId="0" applyNumberFormat="1" applyFont="1" applyBorder="1" applyAlignment="1">
      <alignment horizontal="center" vertical="center"/>
    </xf>
    <xf numFmtId="41" fontId="21" fillId="0" borderId="22" xfId="0" applyNumberFormat="1" applyFont="1" applyBorder="1" applyAlignment="1">
      <alignment horizontal="center" vertical="center"/>
    </xf>
    <xf numFmtId="41" fontId="20" fillId="0" borderId="33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1" fontId="20" fillId="0" borderId="47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>
      <alignment horizontal="center" vertical="center"/>
    </xf>
    <xf numFmtId="41" fontId="18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1" fontId="20" fillId="0" borderId="22" xfId="0" applyNumberFormat="1" applyFont="1" applyBorder="1" applyAlignment="1">
      <alignment horizontal="center" vertical="center"/>
    </xf>
    <xf numFmtId="41" fontId="20" fillId="0" borderId="36" xfId="0" applyNumberFormat="1" applyFont="1" applyBorder="1" applyAlignment="1">
      <alignment horizontal="center" vertical="center"/>
    </xf>
    <xf numFmtId="41" fontId="20" fillId="0" borderId="29" xfId="0" applyNumberFormat="1" applyFont="1" applyBorder="1" applyAlignment="1">
      <alignment horizontal="center" vertical="center"/>
    </xf>
    <xf numFmtId="41" fontId="20" fillId="0" borderId="30" xfId="0" applyNumberFormat="1" applyFont="1" applyBorder="1" applyAlignment="1">
      <alignment horizontal="center" vertical="center"/>
    </xf>
    <xf numFmtId="41" fontId="20" fillId="0" borderId="31" xfId="0" applyNumberFormat="1" applyFont="1" applyBorder="1" applyAlignment="1">
      <alignment horizontal="center" vertical="center"/>
    </xf>
    <xf numFmtId="41" fontId="20" fillId="0" borderId="32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23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/>
    </xf>
    <xf numFmtId="41" fontId="12" fillId="0" borderId="52" xfId="0" applyNumberFormat="1" applyFont="1" applyBorder="1" applyAlignment="1">
      <alignment horizontal="center"/>
    </xf>
    <xf numFmtId="41" fontId="12" fillId="0" borderId="53" xfId="0" applyNumberFormat="1" applyFont="1" applyBorder="1" applyAlignment="1">
      <alignment horizontal="center"/>
    </xf>
    <xf numFmtId="41" fontId="12" fillId="0" borderId="35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41" fontId="12" fillId="0" borderId="55" xfId="0" applyNumberFormat="1" applyFont="1" applyBorder="1" applyAlignment="1">
      <alignment horizontal="center"/>
    </xf>
    <xf numFmtId="41" fontId="12" fillId="0" borderId="56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1" fontId="12" fillId="0" borderId="58" xfId="0" applyNumberFormat="1" applyFont="1" applyBorder="1" applyAlignment="1">
      <alignment horizontal="center"/>
    </xf>
    <xf numFmtId="41" fontId="12" fillId="0" borderId="5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8" fillId="0" borderId="73" xfId="0" applyFont="1" applyBorder="1" applyAlignment="1">
      <alignment horizontal="center"/>
    </xf>
    <xf numFmtId="41" fontId="8" fillId="0" borderId="74" xfId="0" applyNumberFormat="1" applyFont="1" applyBorder="1" applyAlignment="1">
      <alignment horizontal="center"/>
    </xf>
    <xf numFmtId="41" fontId="8" fillId="0" borderId="75" xfId="0" applyNumberFormat="1" applyFont="1" applyBorder="1" applyAlignment="1">
      <alignment horizontal="center"/>
    </xf>
    <xf numFmtId="41" fontId="8" fillId="0" borderId="76" xfId="0" applyNumberFormat="1" applyFont="1" applyBorder="1" applyAlignment="1">
      <alignment horizontal="center"/>
    </xf>
    <xf numFmtId="41" fontId="8" fillId="0" borderId="77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41" fontId="8" fillId="0" borderId="79" xfId="0" applyNumberFormat="1" applyFont="1" applyBorder="1" applyAlignment="1">
      <alignment horizontal="center"/>
    </xf>
    <xf numFmtId="41" fontId="8" fillId="0" borderId="80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8" fillId="0" borderId="82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85" xfId="0" applyFont="1" applyBorder="1" applyAlignment="1">
      <alignment horizontal="left"/>
    </xf>
    <xf numFmtId="3" fontId="10" fillId="0" borderId="86" xfId="0" applyNumberFormat="1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88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3" fontId="10" fillId="0" borderId="64" xfId="0" applyNumberFormat="1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8" fillId="0" borderId="85" xfId="0" applyFont="1" applyBorder="1" applyAlignment="1">
      <alignment horizontal="left"/>
    </xf>
    <xf numFmtId="3" fontId="8" fillId="0" borderId="60" xfId="0" applyNumberFormat="1" applyFont="1" applyBorder="1" applyAlignment="1">
      <alignment horizontal="center"/>
    </xf>
    <xf numFmtId="41" fontId="8" fillId="0" borderId="87" xfId="0" applyNumberFormat="1" applyFont="1" applyBorder="1" applyAlignment="1">
      <alignment horizontal="center"/>
    </xf>
    <xf numFmtId="41" fontId="8" fillId="0" borderId="3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3" fontId="8" fillId="0" borderId="73" xfId="0" applyNumberFormat="1" applyFont="1" applyBorder="1" applyAlignment="1">
      <alignment horizontal="center"/>
    </xf>
    <xf numFmtId="41" fontId="8" fillId="0" borderId="92" xfId="0" applyNumberFormat="1" applyFont="1" applyBorder="1" applyAlignment="1">
      <alignment horizontal="center"/>
    </xf>
    <xf numFmtId="41" fontId="8" fillId="0" borderId="93" xfId="0" applyNumberFormat="1" applyFont="1" applyBorder="1" applyAlignment="1">
      <alignment horizontal="center"/>
    </xf>
    <xf numFmtId="41" fontId="10" fillId="0" borderId="93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41" fontId="8" fillId="0" borderId="32" xfId="0" applyNumberFormat="1" applyFont="1" applyBorder="1" applyAlignment="1">
      <alignment horizontal="center"/>
    </xf>
    <xf numFmtId="41" fontId="8" fillId="0" borderId="52" xfId="0" applyNumberFormat="1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3" fontId="10" fillId="0" borderId="83" xfId="0" applyNumberFormat="1" applyFont="1" applyBorder="1" applyAlignment="1">
      <alignment horizontal="center"/>
    </xf>
    <xf numFmtId="0" fontId="8" fillId="0" borderId="94" xfId="0" applyFont="1" applyBorder="1" applyAlignment="1">
      <alignment horizontal="left"/>
    </xf>
    <xf numFmtId="0" fontId="10" fillId="0" borderId="95" xfId="0" applyFont="1" applyBorder="1" applyAlignment="1">
      <alignment horizontal="center"/>
    </xf>
    <xf numFmtId="3" fontId="10" fillId="0" borderId="96" xfId="0" applyNumberFormat="1" applyFont="1" applyBorder="1" applyAlignment="1">
      <alignment horizontal="center"/>
    </xf>
    <xf numFmtId="41" fontId="10" fillId="0" borderId="97" xfId="0" applyNumberFormat="1" applyFont="1" applyBorder="1" applyAlignment="1">
      <alignment horizontal="center"/>
    </xf>
    <xf numFmtId="41" fontId="10" fillId="0" borderId="98" xfId="0" applyNumberFormat="1" applyFont="1" applyBorder="1" applyAlignment="1">
      <alignment horizontal="center"/>
    </xf>
    <xf numFmtId="41" fontId="10" fillId="0" borderId="99" xfId="0" applyNumberFormat="1" applyFont="1" applyBorder="1" applyAlignment="1">
      <alignment horizontal="center"/>
    </xf>
    <xf numFmtId="41" fontId="10" fillId="0" borderId="100" xfId="0" applyNumberFormat="1" applyFont="1" applyBorder="1" applyAlignment="1">
      <alignment horizontal="center"/>
    </xf>
    <xf numFmtId="41" fontId="10" fillId="0" borderId="101" xfId="0" applyNumberFormat="1" applyFont="1" applyBorder="1" applyAlignment="1">
      <alignment horizontal="center"/>
    </xf>
    <xf numFmtId="41" fontId="10" fillId="0" borderId="27" xfId="0" applyNumberFormat="1" applyFont="1" applyBorder="1" applyAlignment="1">
      <alignment horizontal="center"/>
    </xf>
    <xf numFmtId="41" fontId="10" fillId="0" borderId="102" xfId="0" applyNumberFormat="1" applyFont="1" applyBorder="1" applyAlignment="1">
      <alignment horizontal="center"/>
    </xf>
    <xf numFmtId="41" fontId="10" fillId="0" borderId="28" xfId="0" applyNumberFormat="1" applyFont="1" applyBorder="1" applyAlignment="1">
      <alignment horizontal="center"/>
    </xf>
    <xf numFmtId="41" fontId="10" fillId="0" borderId="53" xfId="0" applyNumberFormat="1" applyFont="1" applyBorder="1" applyAlignment="1">
      <alignment horizontal="center"/>
    </xf>
    <xf numFmtId="41" fontId="10" fillId="0" borderId="84" xfId="0" applyNumberFormat="1" applyFont="1" applyBorder="1" applyAlignment="1">
      <alignment horizontal="center"/>
    </xf>
    <xf numFmtId="41" fontId="10" fillId="0" borderId="103" xfId="0" applyNumberFormat="1" applyFont="1" applyBorder="1" applyAlignment="1">
      <alignment horizontal="center"/>
    </xf>
    <xf numFmtId="41" fontId="10" fillId="0" borderId="104" xfId="0" applyNumberFormat="1" applyFont="1" applyBorder="1" applyAlignment="1">
      <alignment horizontal="center"/>
    </xf>
    <xf numFmtId="41" fontId="10" fillId="0" borderId="105" xfId="0" applyNumberFormat="1" applyFont="1" applyBorder="1" applyAlignment="1">
      <alignment horizontal="center"/>
    </xf>
    <xf numFmtId="41" fontId="10" fillId="0" borderId="106" xfId="0" applyNumberFormat="1" applyFont="1" applyBorder="1" applyAlignment="1">
      <alignment horizontal="center"/>
    </xf>
    <xf numFmtId="41" fontId="10" fillId="0" borderId="107" xfId="0" applyNumberFormat="1" applyFont="1" applyBorder="1" applyAlignment="1">
      <alignment horizontal="center"/>
    </xf>
    <xf numFmtId="41" fontId="10" fillId="33" borderId="108" xfId="0" applyNumberFormat="1" applyFont="1" applyFill="1" applyBorder="1" applyAlignment="1">
      <alignment horizontal="center"/>
    </xf>
    <xf numFmtId="41" fontId="10" fillId="0" borderId="109" xfId="0" applyNumberFormat="1" applyFont="1" applyBorder="1" applyAlignment="1">
      <alignment horizontal="center"/>
    </xf>
    <xf numFmtId="41" fontId="10" fillId="0" borderId="35" xfId="0" applyNumberFormat="1" applyFont="1" applyBorder="1" applyAlignment="1">
      <alignment horizontal="center"/>
    </xf>
    <xf numFmtId="41" fontId="10" fillId="0" borderId="72" xfId="0" applyNumberFormat="1" applyFont="1" applyBorder="1" applyAlignment="1">
      <alignment horizontal="center"/>
    </xf>
    <xf numFmtId="41" fontId="10" fillId="0" borderId="110" xfId="0" applyNumberFormat="1" applyFont="1" applyBorder="1" applyAlignment="1">
      <alignment horizontal="center"/>
    </xf>
    <xf numFmtId="41" fontId="10" fillId="0" borderId="111" xfId="0" applyNumberFormat="1" applyFont="1" applyBorder="1" applyAlignment="1">
      <alignment horizontal="center"/>
    </xf>
    <xf numFmtId="41" fontId="10" fillId="0" borderId="112" xfId="0" applyNumberFormat="1" applyFont="1" applyBorder="1" applyAlignment="1">
      <alignment horizontal="center"/>
    </xf>
    <xf numFmtId="41" fontId="10" fillId="0" borderId="25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10" fillId="0" borderId="1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30" xfId="0" applyNumberFormat="1" applyFont="1" applyBorder="1" applyAlignment="1">
      <alignment horizontal="center"/>
    </xf>
    <xf numFmtId="41" fontId="8" fillId="0" borderId="93" xfId="0" applyNumberFormat="1" applyFont="1" applyBorder="1" applyAlignment="1">
      <alignment horizontal="center"/>
    </xf>
    <xf numFmtId="41" fontId="8" fillId="0" borderId="75" xfId="0" applyNumberFormat="1" applyFont="1" applyBorder="1" applyAlignment="1">
      <alignment horizontal="center"/>
    </xf>
    <xf numFmtId="41" fontId="8" fillId="0" borderId="65" xfId="0" applyNumberFormat="1" applyFont="1" applyBorder="1" applyAlignment="1">
      <alignment horizontal="center"/>
    </xf>
    <xf numFmtId="41" fontId="8" fillId="0" borderId="66" xfId="0" applyNumberFormat="1" applyFont="1" applyBorder="1" applyAlignment="1">
      <alignment horizontal="center"/>
    </xf>
    <xf numFmtId="41" fontId="8" fillId="0" borderId="67" xfId="0" applyNumberFormat="1" applyFont="1" applyBorder="1" applyAlignment="1">
      <alignment horizontal="center"/>
    </xf>
    <xf numFmtId="41" fontId="8" fillId="0" borderId="68" xfId="0" applyNumberFormat="1" applyFont="1" applyBorder="1" applyAlignment="1">
      <alignment horizontal="center"/>
    </xf>
    <xf numFmtId="41" fontId="8" fillId="0" borderId="69" xfId="0" applyNumberFormat="1" applyFont="1" applyBorder="1" applyAlignment="1">
      <alignment horizontal="center"/>
    </xf>
    <xf numFmtId="41" fontId="8" fillId="0" borderId="70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41" fontId="8" fillId="0" borderId="115" xfId="0" applyNumberFormat="1" applyFont="1" applyBorder="1" applyAlignment="1">
      <alignment horizontal="center"/>
    </xf>
    <xf numFmtId="41" fontId="8" fillId="0" borderId="69" xfId="0" applyNumberFormat="1" applyFont="1" applyBorder="1" applyAlignment="1">
      <alignment horizontal="center"/>
    </xf>
    <xf numFmtId="41" fontId="10" fillId="0" borderId="97" xfId="0" applyNumberFormat="1" applyFont="1" applyBorder="1" applyAlignment="1">
      <alignment horizontal="center"/>
    </xf>
    <xf numFmtId="41" fontId="8" fillId="0" borderId="68" xfId="0" applyNumberFormat="1" applyFont="1" applyBorder="1" applyAlignment="1">
      <alignment horizontal="center"/>
    </xf>
    <xf numFmtId="41" fontId="10" fillId="0" borderId="72" xfId="0" applyNumberFormat="1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41" fontId="8" fillId="0" borderId="116" xfId="0" applyNumberFormat="1" applyFont="1" applyBorder="1" applyAlignment="1">
      <alignment horizontal="center"/>
    </xf>
    <xf numFmtId="41" fontId="8" fillId="0" borderId="77" xfId="0" applyNumberFormat="1" applyFont="1" applyBorder="1" applyAlignment="1">
      <alignment horizontal="center"/>
    </xf>
    <xf numFmtId="41" fontId="8" fillId="0" borderId="76" xfId="0" applyNumberFormat="1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14" xfId="0" applyFont="1" applyBorder="1" applyAlignment="1">
      <alignment horizontal="center"/>
    </xf>
    <xf numFmtId="41" fontId="8" fillId="0" borderId="117" xfId="0" applyNumberFormat="1" applyFont="1" applyBorder="1" applyAlignment="1">
      <alignment horizontal="center"/>
    </xf>
    <xf numFmtId="41" fontId="8" fillId="0" borderId="82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10" fillId="0" borderId="94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1" fontId="10" fillId="0" borderId="26" xfId="0" applyNumberFormat="1" applyFont="1" applyBorder="1" applyAlignment="1">
      <alignment horizontal="center"/>
    </xf>
    <xf numFmtId="41" fontId="10" fillId="0" borderId="53" xfId="0" applyNumberFormat="1" applyFont="1" applyBorder="1" applyAlignment="1">
      <alignment horizontal="center"/>
    </xf>
    <xf numFmtId="41" fontId="10" fillId="0" borderId="112" xfId="0" applyNumberFormat="1" applyFont="1" applyBorder="1" applyAlignment="1">
      <alignment horizontal="center"/>
    </xf>
    <xf numFmtId="41" fontId="10" fillId="0" borderId="28" xfId="0" applyNumberFormat="1" applyFont="1" applyBorder="1" applyAlignment="1">
      <alignment horizontal="center"/>
    </xf>
    <xf numFmtId="41" fontId="10" fillId="0" borderId="84" xfId="0" applyNumberFormat="1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1" fontId="8" fillId="0" borderId="29" xfId="0" applyNumberFormat="1" applyFont="1" applyBorder="1" applyAlignment="1">
      <alignment horizontal="center"/>
    </xf>
    <xf numFmtId="41" fontId="8" fillId="0" borderId="52" xfId="0" applyNumberFormat="1" applyFont="1" applyBorder="1" applyAlignment="1">
      <alignment horizontal="center"/>
    </xf>
    <xf numFmtId="41" fontId="10" fillId="0" borderId="109" xfId="0" applyNumberFormat="1" applyFont="1" applyBorder="1" applyAlignment="1">
      <alignment horizontal="center"/>
    </xf>
    <xf numFmtId="41" fontId="8" fillId="0" borderId="32" xfId="0" applyNumberFormat="1" applyFont="1" applyBorder="1" applyAlignment="1">
      <alignment horizontal="center"/>
    </xf>
    <xf numFmtId="41" fontId="10" fillId="0" borderId="8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1" fontId="10" fillId="0" borderId="48" xfId="0" applyNumberFormat="1" applyFont="1" applyBorder="1" applyAlignment="1">
      <alignment horizontal="center"/>
    </xf>
    <xf numFmtId="41" fontId="10" fillId="0" borderId="34" xfId="0" applyNumberFormat="1" applyFont="1" applyBorder="1" applyAlignment="1">
      <alignment horizontal="center"/>
    </xf>
    <xf numFmtId="41" fontId="10" fillId="0" borderId="88" xfId="0" applyNumberFormat="1" applyFont="1" applyBorder="1" applyAlignment="1">
      <alignment horizontal="center"/>
    </xf>
    <xf numFmtId="41" fontId="10" fillId="0" borderId="50" xfId="0" applyNumberFormat="1" applyFont="1" applyBorder="1" applyAlignment="1">
      <alignment horizontal="center"/>
    </xf>
    <xf numFmtId="41" fontId="10" fillId="0" borderId="118" xfId="0" applyNumberFormat="1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10" fillId="0" borderId="8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/>
    </xf>
    <xf numFmtId="41" fontId="8" fillId="0" borderId="73" xfId="0" applyNumberFormat="1" applyFont="1" applyBorder="1" applyAlignment="1">
      <alignment horizontal="center"/>
    </xf>
    <xf numFmtId="41" fontId="10" fillId="0" borderId="20" xfId="0" applyNumberFormat="1" applyFont="1" applyBorder="1" applyAlignment="1">
      <alignment horizontal="center"/>
    </xf>
    <xf numFmtId="41" fontId="10" fillId="0" borderId="36" xfId="0" applyNumberFormat="1" applyFont="1" applyBorder="1" applyAlignment="1">
      <alignment horizontal="center"/>
    </xf>
    <xf numFmtId="41" fontId="10" fillId="0" borderId="119" xfId="0" applyNumberFormat="1" applyFont="1" applyBorder="1" applyAlignment="1">
      <alignment horizontal="center"/>
    </xf>
    <xf numFmtId="41" fontId="10" fillId="0" borderId="17" xfId="0" applyNumberFormat="1" applyFont="1" applyBorder="1" applyAlignment="1">
      <alignment horizontal="center"/>
    </xf>
    <xf numFmtId="41" fontId="10" fillId="0" borderId="23" xfId="0" applyNumberFormat="1" applyFont="1" applyBorder="1" applyAlignment="1">
      <alignment horizontal="center"/>
    </xf>
    <xf numFmtId="41" fontId="10" fillId="0" borderId="120" xfId="0" applyNumberFormat="1" applyFont="1" applyBorder="1" applyAlignment="1">
      <alignment horizontal="center"/>
    </xf>
    <xf numFmtId="41" fontId="10" fillId="0" borderId="67" xfId="0" applyNumberFormat="1" applyFont="1" applyBorder="1" applyAlignment="1">
      <alignment horizontal="center"/>
    </xf>
    <xf numFmtId="41" fontId="10" fillId="0" borderId="71" xfId="0" applyNumberFormat="1" applyFont="1" applyBorder="1" applyAlignment="1">
      <alignment horizontal="center"/>
    </xf>
    <xf numFmtId="41" fontId="8" fillId="0" borderId="64" xfId="0" applyNumberFormat="1" applyFont="1" applyBorder="1" applyAlignment="1">
      <alignment horizontal="center"/>
    </xf>
    <xf numFmtId="41" fontId="8" fillId="0" borderId="78" xfId="0" applyNumberFormat="1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41" fontId="10" fillId="0" borderId="121" xfId="0" applyNumberFormat="1" applyFont="1" applyBorder="1" applyAlignment="1">
      <alignment horizontal="center"/>
    </xf>
    <xf numFmtId="41" fontId="10" fillId="0" borderId="25" xfId="0" applyNumberFormat="1" applyFont="1" applyBorder="1" applyAlignment="1">
      <alignment horizontal="center"/>
    </xf>
    <xf numFmtId="41" fontId="10" fillId="0" borderId="83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1" fontId="8" fillId="0" borderId="122" xfId="0" applyNumberFormat="1" applyFont="1" applyBorder="1" applyAlignment="1">
      <alignment horizontal="center"/>
    </xf>
    <xf numFmtId="41" fontId="8" fillId="0" borderId="123" xfId="0" applyNumberFormat="1" applyFont="1" applyBorder="1" applyAlignment="1">
      <alignment horizontal="center"/>
    </xf>
    <xf numFmtId="41" fontId="10" fillId="0" borderId="99" xfId="0" applyNumberFormat="1" applyFont="1" applyBorder="1" applyAlignment="1">
      <alignment horizontal="center"/>
    </xf>
    <xf numFmtId="41" fontId="8" fillId="0" borderId="32" xfId="0" applyNumberFormat="1" applyFont="1" applyBorder="1" applyAlignment="1">
      <alignment/>
    </xf>
    <xf numFmtId="41" fontId="10" fillId="0" borderId="35" xfId="0" applyNumberFormat="1" applyFont="1" applyBorder="1" applyAlignment="1">
      <alignment horizontal="center"/>
    </xf>
    <xf numFmtId="41" fontId="8" fillId="0" borderId="60" xfId="0" applyNumberFormat="1" applyFont="1" applyBorder="1" applyAlignment="1">
      <alignment horizontal="center"/>
    </xf>
    <xf numFmtId="41" fontId="10" fillId="0" borderId="124" xfId="0" applyNumberFormat="1" applyFont="1" applyBorder="1" applyAlignment="1">
      <alignment horizontal="center"/>
    </xf>
    <xf numFmtId="41" fontId="10" fillId="0" borderId="19" xfId="0" applyNumberFormat="1" applyFont="1" applyBorder="1" applyAlignment="1">
      <alignment horizontal="center"/>
    </xf>
    <xf numFmtId="41" fontId="10" fillId="0" borderId="110" xfId="0" applyNumberFormat="1" applyFont="1" applyBorder="1" applyAlignment="1">
      <alignment horizontal="center"/>
    </xf>
    <xf numFmtId="41" fontId="10" fillId="0" borderId="22" xfId="0" applyNumberFormat="1" applyFont="1" applyBorder="1" applyAlignment="1">
      <alignment horizontal="center"/>
    </xf>
    <xf numFmtId="41" fontId="10" fillId="0" borderId="72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center"/>
    </xf>
    <xf numFmtId="41" fontId="8" fillId="0" borderId="125" xfId="0" applyNumberFormat="1" applyFont="1" applyBorder="1" applyAlignment="1">
      <alignment/>
    </xf>
    <xf numFmtId="41" fontId="8" fillId="0" borderId="126" xfId="0" applyNumberFormat="1" applyFont="1" applyFill="1" applyBorder="1" applyAlignment="1">
      <alignment/>
    </xf>
    <xf numFmtId="41" fontId="10" fillId="0" borderId="93" xfId="0" applyNumberFormat="1" applyFont="1" applyBorder="1" applyAlignment="1">
      <alignment/>
    </xf>
    <xf numFmtId="41" fontId="8" fillId="0" borderId="126" xfId="0" applyNumberFormat="1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41" fontId="8" fillId="0" borderId="31" xfId="0" applyNumberFormat="1" applyFont="1" applyFill="1" applyBorder="1" applyAlignment="1">
      <alignment/>
    </xf>
    <xf numFmtId="41" fontId="8" fillId="0" borderId="126" xfId="0" applyNumberFormat="1" applyFont="1" applyBorder="1" applyAlignment="1">
      <alignment/>
    </xf>
    <xf numFmtId="0" fontId="10" fillId="0" borderId="128" xfId="0" applyFont="1" applyBorder="1" applyAlignment="1">
      <alignment horizontal="center"/>
    </xf>
    <xf numFmtId="41" fontId="10" fillId="0" borderId="129" xfId="0" applyNumberFormat="1" applyFont="1" applyBorder="1" applyAlignment="1">
      <alignment horizontal="center"/>
    </xf>
    <xf numFmtId="41" fontId="10" fillId="0" borderId="130" xfId="0" applyNumberFormat="1" applyFont="1" applyBorder="1" applyAlignment="1">
      <alignment horizontal="center"/>
    </xf>
    <xf numFmtId="41" fontId="10" fillId="0" borderId="102" xfId="0" applyNumberFormat="1" applyFont="1" applyBorder="1" applyAlignment="1">
      <alignment horizontal="center"/>
    </xf>
    <xf numFmtId="41" fontId="10" fillId="0" borderId="131" xfId="0" applyNumberFormat="1" applyFont="1" applyBorder="1" applyAlignment="1">
      <alignment horizontal="center"/>
    </xf>
    <xf numFmtId="41" fontId="10" fillId="0" borderId="132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1" fontId="12" fillId="0" borderId="82" xfId="0" applyNumberFormat="1" applyFont="1" applyBorder="1" applyAlignment="1">
      <alignment horizontal="center"/>
    </xf>
    <xf numFmtId="41" fontId="13" fillId="0" borderId="35" xfId="0" applyNumberFormat="1" applyFont="1" applyBorder="1" applyAlignment="1">
      <alignment horizontal="center" vertical="center"/>
    </xf>
    <xf numFmtId="41" fontId="13" fillId="0" borderId="30" xfId="0" applyNumberFormat="1" applyFont="1" applyBorder="1" applyAlignment="1">
      <alignment horizontal="center" vertical="center"/>
    </xf>
    <xf numFmtId="41" fontId="14" fillId="0" borderId="31" xfId="0" applyNumberFormat="1" applyFont="1" applyBorder="1" applyAlignment="1">
      <alignment horizontal="center" vertical="center"/>
    </xf>
    <xf numFmtId="41" fontId="12" fillId="0" borderId="133" xfId="0" applyNumberFormat="1" applyFont="1" applyBorder="1" applyAlignment="1">
      <alignment horizontal="center"/>
    </xf>
    <xf numFmtId="41" fontId="12" fillId="0" borderId="1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2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135" xfId="0" applyFont="1" applyBorder="1" applyAlignment="1">
      <alignment horizontal="center" vertical="center" wrapText="1"/>
    </xf>
    <xf numFmtId="0" fontId="10" fillId="0" borderId="13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9" fillId="0" borderId="85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87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9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142" xfId="0" applyFont="1" applyBorder="1" applyAlignment="1">
      <alignment vertical="center"/>
    </xf>
    <xf numFmtId="0" fontId="10" fillId="0" borderId="71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8" fillId="0" borderId="143" xfId="0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/>
    </xf>
    <xf numFmtId="0" fontId="10" fillId="0" borderId="73" xfId="0" applyFont="1" applyFill="1" applyBorder="1" applyAlignment="1">
      <alignment horizontal="center" vertical="center"/>
    </xf>
    <xf numFmtId="41" fontId="8" fillId="0" borderId="74" xfId="0" applyNumberFormat="1" applyFont="1" applyBorder="1" applyAlignment="1">
      <alignment horizontal="right" vertical="center"/>
    </xf>
    <xf numFmtId="41" fontId="8" fillId="0" borderId="75" xfId="0" applyNumberFormat="1" applyFont="1" applyBorder="1" applyAlignment="1">
      <alignment horizontal="right" vertical="center"/>
    </xf>
    <xf numFmtId="0" fontId="10" fillId="0" borderId="97" xfId="0" applyFont="1" applyBorder="1" applyAlignment="1">
      <alignment horizontal="right" vertical="center"/>
    </xf>
    <xf numFmtId="41" fontId="8" fillId="0" borderId="76" xfId="0" applyNumberFormat="1" applyFont="1" applyBorder="1" applyAlignment="1">
      <alignment horizontal="right" vertical="center"/>
    </xf>
    <xf numFmtId="41" fontId="8" fillId="0" borderId="77" xfId="0" applyNumberFormat="1" applyFont="1" applyBorder="1" applyAlignment="1">
      <alignment horizontal="right" vertical="center"/>
    </xf>
    <xf numFmtId="0" fontId="10" fillId="0" borderId="98" xfId="0" applyFont="1" applyBorder="1" applyAlignment="1">
      <alignment horizontal="right" vertical="center"/>
    </xf>
    <xf numFmtId="0" fontId="8" fillId="0" borderId="144" xfId="0" applyFont="1" applyBorder="1" applyAlignment="1">
      <alignment horizontal="center" vertical="center"/>
    </xf>
    <xf numFmtId="0" fontId="8" fillId="0" borderId="94" xfId="0" applyFont="1" applyBorder="1" applyAlignment="1">
      <alignment horizontal="left" vertical="center"/>
    </xf>
    <xf numFmtId="0" fontId="10" fillId="0" borderId="78" xfId="0" applyFont="1" applyFill="1" applyBorder="1" applyAlignment="1">
      <alignment horizontal="center" vertical="center"/>
    </xf>
    <xf numFmtId="41" fontId="8" fillId="0" borderId="79" xfId="0" applyNumberFormat="1" applyFont="1" applyBorder="1" applyAlignment="1">
      <alignment horizontal="right" vertical="center"/>
    </xf>
    <xf numFmtId="41" fontId="8" fillId="0" borderId="80" xfId="0" applyNumberFormat="1" applyFont="1" applyBorder="1" applyAlignment="1">
      <alignment horizontal="right" vertical="center"/>
    </xf>
    <xf numFmtId="0" fontId="10" fillId="0" borderId="113" xfId="0" applyFont="1" applyBorder="1" applyAlignment="1">
      <alignment horizontal="right" vertical="center"/>
    </xf>
    <xf numFmtId="41" fontId="8" fillId="0" borderId="81" xfId="0" applyNumberFormat="1" applyFont="1" applyBorder="1" applyAlignment="1">
      <alignment horizontal="right" vertical="center"/>
    </xf>
    <xf numFmtId="41" fontId="8" fillId="0" borderId="82" xfId="0" applyNumberFormat="1" applyFont="1" applyBorder="1" applyAlignment="1">
      <alignment horizontal="right" vertical="center"/>
    </xf>
    <xf numFmtId="0" fontId="10" fillId="0" borderId="114" xfId="0" applyFont="1" applyBorder="1" applyAlignment="1">
      <alignment horizontal="right" vertical="center"/>
    </xf>
    <xf numFmtId="0" fontId="10" fillId="0" borderId="8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01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112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0" fillId="0" borderId="84" xfId="0" applyFont="1" applyBorder="1" applyAlignment="1">
      <alignment horizontal="right" vertical="center"/>
    </xf>
    <xf numFmtId="0" fontId="10" fillId="0" borderId="145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8" fillId="0" borderId="146" xfId="0" applyFont="1" applyBorder="1" applyAlignment="1">
      <alignment horizontal="right" vertical="center"/>
    </xf>
    <xf numFmtId="0" fontId="8" fillId="0" borderId="147" xfId="0" applyFont="1" applyBorder="1" applyAlignment="1">
      <alignment horizontal="right" vertical="center"/>
    </xf>
    <xf numFmtId="0" fontId="8" fillId="0" borderId="148" xfId="0" applyFont="1" applyBorder="1" applyAlignment="1">
      <alignment horizontal="right" vertical="center"/>
    </xf>
    <xf numFmtId="0" fontId="8" fillId="0" borderId="149" xfId="0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10" fillId="0" borderId="99" xfId="0" applyFont="1" applyBorder="1" applyAlignment="1">
      <alignment horizontal="right" vertical="center"/>
    </xf>
    <xf numFmtId="0" fontId="10" fillId="0" borderId="100" xfId="0" applyFont="1" applyBorder="1" applyAlignment="1">
      <alignment horizontal="right" vertical="center"/>
    </xf>
    <xf numFmtId="0" fontId="10" fillId="0" borderId="102" xfId="0" applyFont="1" applyBorder="1" applyAlignment="1">
      <alignment horizontal="right" vertical="center"/>
    </xf>
    <xf numFmtId="0" fontId="10" fillId="0" borderId="150" xfId="0" applyFont="1" applyBorder="1" applyAlignment="1">
      <alignment horizontal="right" vertical="center"/>
    </xf>
    <xf numFmtId="1" fontId="8" fillId="0" borderId="65" xfId="0" applyNumberFormat="1" applyFont="1" applyBorder="1" applyAlignment="1">
      <alignment horizontal="right" vertical="center"/>
    </xf>
    <xf numFmtId="1" fontId="8" fillId="0" borderId="66" xfId="0" applyNumberFormat="1" applyFont="1" applyBorder="1" applyAlignment="1">
      <alignment horizontal="right" vertical="center"/>
    </xf>
    <xf numFmtId="1" fontId="8" fillId="0" borderId="67" xfId="0" applyNumberFormat="1" applyFont="1" applyBorder="1" applyAlignment="1">
      <alignment horizontal="right" vertical="center"/>
    </xf>
    <xf numFmtId="1" fontId="8" fillId="0" borderId="68" xfId="0" applyNumberFormat="1" applyFont="1" applyBorder="1" applyAlignment="1">
      <alignment horizontal="right" vertical="center"/>
    </xf>
    <xf numFmtId="1" fontId="8" fillId="0" borderId="69" xfId="0" applyNumberFormat="1" applyFont="1" applyBorder="1" applyAlignment="1">
      <alignment horizontal="right" vertical="center"/>
    </xf>
    <xf numFmtId="1" fontId="8" fillId="0" borderId="70" xfId="0" applyNumberFormat="1" applyFont="1" applyBorder="1" applyAlignment="1">
      <alignment horizontal="right" vertical="center"/>
    </xf>
    <xf numFmtId="1" fontId="8" fillId="0" borderId="74" xfId="0" applyNumberFormat="1" applyFont="1" applyBorder="1" applyAlignment="1">
      <alignment horizontal="right" vertical="center"/>
    </xf>
    <xf numFmtId="1" fontId="8" fillId="0" borderId="75" xfId="0" applyNumberFormat="1" applyFont="1" applyBorder="1" applyAlignment="1">
      <alignment horizontal="right" vertical="center"/>
    </xf>
    <xf numFmtId="1" fontId="10" fillId="0" borderId="113" xfId="0" applyNumberFormat="1" applyFont="1" applyBorder="1" applyAlignment="1">
      <alignment horizontal="right" vertical="center"/>
    </xf>
    <xf numFmtId="1" fontId="8" fillId="0" borderId="76" xfId="0" applyNumberFormat="1" applyFont="1" applyBorder="1" applyAlignment="1">
      <alignment horizontal="right" vertical="center"/>
    </xf>
    <xf numFmtId="1" fontId="8" fillId="0" borderId="77" xfId="0" applyNumberFormat="1" applyFont="1" applyBorder="1" applyAlignment="1">
      <alignment horizontal="right" vertical="center"/>
    </xf>
    <xf numFmtId="1" fontId="10" fillId="0" borderId="114" xfId="0" applyNumberFormat="1" applyFont="1" applyBorder="1" applyAlignment="1">
      <alignment horizontal="right" vertical="center"/>
    </xf>
    <xf numFmtId="0" fontId="10" fillId="0" borderId="11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1" fontId="10" fillId="0" borderId="151" xfId="0" applyNumberFormat="1" applyFont="1" applyBorder="1" applyAlignment="1">
      <alignment horizontal="right" vertical="center"/>
    </xf>
    <xf numFmtId="1" fontId="10" fillId="0" borderId="46" xfId="0" applyNumberFormat="1" applyFont="1" applyBorder="1" applyAlignment="1">
      <alignment horizontal="right" vertical="center"/>
    </xf>
    <xf numFmtId="1" fontId="10" fillId="0" borderId="119" xfId="0" applyNumberFormat="1" applyFont="1" applyBorder="1" applyAlignment="1">
      <alignment horizontal="right" vertical="center"/>
    </xf>
    <xf numFmtId="1" fontId="10" fillId="0" borderId="50" xfId="0" applyNumberFormat="1" applyFont="1" applyBorder="1" applyAlignment="1">
      <alignment horizontal="right" vertical="center"/>
    </xf>
    <xf numFmtId="1" fontId="10" fillId="0" borderId="34" xfId="0" applyNumberFormat="1" applyFont="1" applyBorder="1" applyAlignment="1">
      <alignment horizontal="right" vertical="center"/>
    </xf>
    <xf numFmtId="1" fontId="10" fillId="0" borderId="152" xfId="0" applyNumberFormat="1" applyFont="1" applyBorder="1" applyAlignment="1">
      <alignment horizontal="right" vertical="center"/>
    </xf>
    <xf numFmtId="0" fontId="10" fillId="0" borderId="153" xfId="0" applyFont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3" fontId="10" fillId="34" borderId="83" xfId="0" applyNumberFormat="1" applyFont="1" applyFill="1" applyBorder="1" applyAlignment="1">
      <alignment horizontal="center" vertical="center"/>
    </xf>
    <xf numFmtId="0" fontId="10" fillId="35" borderId="101" xfId="0" applyFont="1" applyFill="1" applyBorder="1" applyAlignment="1">
      <alignment horizontal="right" vertical="center"/>
    </xf>
    <xf numFmtId="0" fontId="10" fillId="35" borderId="27" xfId="0" applyFont="1" applyFill="1" applyBorder="1" applyAlignment="1">
      <alignment horizontal="right" vertical="center"/>
    </xf>
    <xf numFmtId="0" fontId="10" fillId="35" borderId="102" xfId="0" applyFont="1" applyFill="1" applyBorder="1" applyAlignment="1">
      <alignment horizontal="right" vertical="center"/>
    </xf>
    <xf numFmtId="0" fontId="10" fillId="35" borderId="28" xfId="0" applyFont="1" applyFill="1" applyBorder="1" applyAlignment="1">
      <alignment horizontal="right" vertical="center"/>
    </xf>
    <xf numFmtId="0" fontId="10" fillId="35" borderId="53" xfId="0" applyFont="1" applyFill="1" applyBorder="1" applyAlignment="1">
      <alignment horizontal="right" vertical="center"/>
    </xf>
    <xf numFmtId="0" fontId="10" fillId="35" borderId="150" xfId="0" applyFont="1" applyFill="1" applyBorder="1" applyAlignment="1">
      <alignment horizontal="right" vertical="center"/>
    </xf>
    <xf numFmtId="0" fontId="10" fillId="35" borderId="145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3" fontId="10" fillId="36" borderId="96" xfId="0" applyNumberFormat="1" applyFont="1" applyFill="1" applyBorder="1" applyAlignment="1">
      <alignment horizontal="center" vertical="center"/>
    </xf>
    <xf numFmtId="3" fontId="10" fillId="36" borderId="103" xfId="0" applyNumberFormat="1" applyFont="1" applyFill="1" applyBorder="1" applyAlignment="1">
      <alignment horizontal="right" vertical="center"/>
    </xf>
    <xf numFmtId="3" fontId="10" fillId="36" borderId="104" xfId="0" applyNumberFormat="1" applyFont="1" applyFill="1" applyBorder="1" applyAlignment="1">
      <alignment horizontal="right" vertical="center"/>
    </xf>
    <xf numFmtId="3" fontId="10" fillId="36" borderId="154" xfId="0" applyNumberFormat="1" applyFont="1" applyFill="1" applyBorder="1" applyAlignment="1">
      <alignment horizontal="right" vertical="center"/>
    </xf>
    <xf numFmtId="3" fontId="10" fillId="36" borderId="155" xfId="0" applyNumberFormat="1" applyFont="1" applyFill="1" applyBorder="1" applyAlignment="1">
      <alignment horizontal="right" vertical="center"/>
    </xf>
    <xf numFmtId="3" fontId="10" fillId="36" borderId="107" xfId="0" applyNumberFormat="1" applyFont="1" applyFill="1" applyBorder="1" applyAlignment="1">
      <alignment horizontal="right" vertical="center"/>
    </xf>
    <xf numFmtId="3" fontId="26" fillId="36" borderId="108" xfId="0" applyNumberFormat="1" applyFont="1" applyFill="1" applyBorder="1" applyAlignment="1">
      <alignment horizontal="right" vertical="center"/>
    </xf>
    <xf numFmtId="3" fontId="10" fillId="36" borderId="156" xfId="0" applyNumberFormat="1" applyFont="1" applyFill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1" fontId="8" fillId="0" borderId="75" xfId="0" applyNumberFormat="1" applyFont="1" applyBorder="1" applyAlignment="1">
      <alignment horizontal="center" vertical="center"/>
    </xf>
    <xf numFmtId="1" fontId="10" fillId="0" borderId="97" xfId="0" applyNumberFormat="1" applyFont="1" applyBorder="1" applyAlignment="1">
      <alignment horizontal="center" vertical="center"/>
    </xf>
    <xf numFmtId="1" fontId="8" fillId="0" borderId="76" xfId="0" applyNumberFormat="1" applyFont="1" applyBorder="1" applyAlignment="1">
      <alignment horizontal="center" vertical="center"/>
    </xf>
    <xf numFmtId="1" fontId="8" fillId="0" borderId="77" xfId="0" applyNumberFormat="1" applyFont="1" applyBorder="1" applyAlignment="1">
      <alignment horizontal="center" vertical="center"/>
    </xf>
    <xf numFmtId="1" fontId="10" fillId="0" borderId="98" xfId="0" applyNumberFormat="1" applyFont="1" applyBorder="1" applyAlignment="1">
      <alignment horizontal="center" vertical="center"/>
    </xf>
    <xf numFmtId="1" fontId="8" fillId="0" borderId="144" xfId="0" applyNumberFormat="1" applyFont="1" applyBorder="1" applyAlignment="1">
      <alignment horizontal="center" vertical="center"/>
    </xf>
    <xf numFmtId="1" fontId="10" fillId="0" borderId="101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112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84" xfId="0" applyNumberFormat="1" applyFont="1" applyBorder="1" applyAlignment="1">
      <alignment horizontal="center" vertical="center"/>
    </xf>
    <xf numFmtId="1" fontId="10" fillId="0" borderId="145" xfId="0" applyNumberFormat="1" applyFont="1" applyBorder="1" applyAlignment="1">
      <alignment horizontal="center" vertical="center"/>
    </xf>
    <xf numFmtId="1" fontId="8" fillId="0" borderId="146" xfId="0" applyNumberFormat="1" applyFont="1" applyBorder="1" applyAlignment="1">
      <alignment horizontal="center" vertical="center"/>
    </xf>
    <xf numFmtId="1" fontId="8" fillId="0" borderId="147" xfId="0" applyNumberFormat="1" applyFont="1" applyBorder="1" applyAlignment="1">
      <alignment horizontal="center" vertical="center"/>
    </xf>
    <xf numFmtId="1" fontId="8" fillId="0" borderId="67" xfId="0" applyNumberFormat="1" applyFont="1" applyBorder="1" applyAlignment="1">
      <alignment horizontal="center" vertical="center"/>
    </xf>
    <xf numFmtId="1" fontId="8" fillId="0" borderId="148" xfId="0" applyNumberFormat="1" applyFont="1" applyBorder="1" applyAlignment="1">
      <alignment horizontal="center" vertical="center"/>
    </xf>
    <xf numFmtId="1" fontId="8" fillId="0" borderId="149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3" fontId="10" fillId="34" borderId="96" xfId="0" applyNumberFormat="1" applyFont="1" applyFill="1" applyBorder="1" applyAlignment="1">
      <alignment horizontal="center" vertical="center"/>
    </xf>
    <xf numFmtId="41" fontId="3" fillId="0" borderId="128" xfId="0" applyNumberFormat="1" applyFont="1" applyBorder="1" applyAlignment="1">
      <alignment horizontal="center" vertical="center"/>
    </xf>
    <xf numFmtId="41" fontId="3" fillId="0" borderId="130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4" fillId="0" borderId="157" xfId="0" applyNumberFormat="1" applyFont="1" applyBorder="1" applyAlignment="1">
      <alignment horizontal="center" vertical="center"/>
    </xf>
    <xf numFmtId="41" fontId="3" fillId="0" borderId="158" xfId="0" applyNumberFormat="1" applyFont="1" applyBorder="1" applyAlignment="1">
      <alignment horizontal="center" vertical="center"/>
    </xf>
    <xf numFmtId="41" fontId="3" fillId="0" borderId="159" xfId="0" applyNumberFormat="1" applyFont="1" applyBorder="1" applyAlignment="1">
      <alignment horizontal="center" vertical="center"/>
    </xf>
    <xf numFmtId="41" fontId="4" fillId="0" borderId="160" xfId="0" applyNumberFormat="1" applyFont="1" applyBorder="1" applyAlignment="1">
      <alignment horizontal="center" vertical="center"/>
    </xf>
    <xf numFmtId="41" fontId="4" fillId="0" borderId="161" xfId="0" applyNumberFormat="1" applyFont="1" applyBorder="1" applyAlignment="1">
      <alignment horizontal="center" vertical="center"/>
    </xf>
    <xf numFmtId="41" fontId="3" fillId="0" borderId="160" xfId="0" applyNumberFormat="1" applyFont="1" applyBorder="1" applyAlignment="1">
      <alignment horizontal="center" vertical="center"/>
    </xf>
    <xf numFmtId="41" fontId="3" fillId="0" borderId="161" xfId="0" applyNumberFormat="1" applyFont="1" applyBorder="1" applyAlignment="1">
      <alignment horizontal="center" vertical="center"/>
    </xf>
    <xf numFmtId="41" fontId="3" fillId="0" borderId="162" xfId="0" applyNumberFormat="1" applyFont="1" applyBorder="1" applyAlignment="1">
      <alignment horizontal="center" vertical="center"/>
    </xf>
    <xf numFmtId="41" fontId="3" fillId="0" borderId="163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4" fillId="0" borderId="164" xfId="0" applyNumberFormat="1" applyFont="1" applyBorder="1" applyAlignment="1">
      <alignment horizontal="center" vertical="center"/>
    </xf>
    <xf numFmtId="41" fontId="3" fillId="0" borderId="157" xfId="0" applyNumberFormat="1" applyFont="1" applyBorder="1" applyAlignment="1">
      <alignment horizontal="center" vertical="center"/>
    </xf>
    <xf numFmtId="41" fontId="3" fillId="0" borderId="158" xfId="0" applyNumberFormat="1" applyFont="1" applyFill="1" applyBorder="1" applyAlignment="1">
      <alignment horizontal="center" vertical="center"/>
    </xf>
    <xf numFmtId="41" fontId="2" fillId="13" borderId="165" xfId="0" applyNumberFormat="1" applyFont="1" applyFill="1" applyBorder="1" applyAlignment="1">
      <alignment horizontal="center" vertical="center"/>
    </xf>
    <xf numFmtId="41" fontId="2" fillId="13" borderId="95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165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3" fillId="0" borderId="166" xfId="0" applyNumberFormat="1" applyFont="1" applyBorder="1" applyAlignment="1">
      <alignment horizontal="center" vertical="center"/>
    </xf>
    <xf numFmtId="41" fontId="3" fillId="0" borderId="107" xfId="0" applyNumberFormat="1" applyFont="1" applyFill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162" xfId="0" applyNumberFormat="1" applyFont="1" applyBorder="1" applyAlignment="1">
      <alignment horizontal="center" vertical="center"/>
    </xf>
    <xf numFmtId="41" fontId="4" fillId="0" borderId="167" xfId="0" applyNumberFormat="1" applyFont="1" applyBorder="1" applyAlignment="1">
      <alignment horizontal="center" vertical="center"/>
    </xf>
    <xf numFmtId="41" fontId="3" fillId="0" borderId="105" xfId="0" applyNumberFormat="1" applyFont="1" applyBorder="1" applyAlignment="1">
      <alignment horizontal="center" vertical="center"/>
    </xf>
    <xf numFmtId="41" fontId="4" fillId="0" borderId="142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168" xfId="0" applyNumberFormat="1" applyFont="1" applyBorder="1" applyAlignment="1">
      <alignment horizontal="center" vertical="center"/>
    </xf>
    <xf numFmtId="41" fontId="3" fillId="0" borderId="169" xfId="0" applyNumberFormat="1" applyFont="1" applyBorder="1" applyAlignment="1">
      <alignment horizontal="center" vertical="center"/>
    </xf>
    <xf numFmtId="41" fontId="3" fillId="0" borderId="170" xfId="0" applyNumberFormat="1" applyFont="1" applyBorder="1" applyAlignment="1">
      <alignment horizontal="center" vertical="center"/>
    </xf>
    <xf numFmtId="41" fontId="3" fillId="0" borderId="171" xfId="0" applyNumberFormat="1" applyFont="1" applyBorder="1" applyAlignment="1">
      <alignment horizontal="center" vertical="center"/>
    </xf>
    <xf numFmtId="41" fontId="3" fillId="0" borderId="172" xfId="0" applyNumberFormat="1" applyFont="1" applyFill="1" applyBorder="1" applyAlignment="1">
      <alignment horizontal="center" vertical="center"/>
    </xf>
    <xf numFmtId="41" fontId="3" fillId="0" borderId="173" xfId="0" applyNumberFormat="1" applyFont="1" applyBorder="1" applyAlignment="1">
      <alignment horizontal="center" vertical="center"/>
    </xf>
    <xf numFmtId="41" fontId="3" fillId="0" borderId="169" xfId="0" applyNumberFormat="1" applyFont="1" applyFill="1" applyBorder="1" applyAlignment="1">
      <alignment horizontal="center" vertical="center"/>
    </xf>
    <xf numFmtId="41" fontId="3" fillId="0" borderId="174" xfId="0" applyNumberFormat="1" applyFont="1" applyBorder="1" applyAlignment="1">
      <alignment horizontal="center" vertical="center"/>
    </xf>
    <xf numFmtId="41" fontId="3" fillId="0" borderId="172" xfId="0" applyNumberFormat="1" applyFont="1" applyBorder="1" applyAlignment="1">
      <alignment horizontal="center" vertical="center"/>
    </xf>
    <xf numFmtId="41" fontId="3" fillId="0" borderId="156" xfId="0" applyNumberFormat="1" applyFont="1" applyBorder="1" applyAlignment="1">
      <alignment horizontal="center" vertical="center"/>
    </xf>
    <xf numFmtId="41" fontId="2" fillId="13" borderId="175" xfId="0" applyNumberFormat="1" applyFont="1" applyFill="1" applyBorder="1" applyAlignment="1">
      <alignment horizontal="center" vertical="center"/>
    </xf>
    <xf numFmtId="41" fontId="27" fillId="13" borderId="95" xfId="0" applyNumberFormat="1" applyFont="1" applyFill="1" applyBorder="1" applyAlignment="1">
      <alignment horizontal="center" vertical="center"/>
    </xf>
    <xf numFmtId="41" fontId="19" fillId="13" borderId="150" xfId="0" applyNumberFormat="1" applyFont="1" applyFill="1" applyBorder="1" applyAlignment="1">
      <alignment horizontal="center" vertical="center"/>
    </xf>
    <xf numFmtId="0" fontId="4" fillId="0" borderId="135" xfId="0" applyFont="1" applyBorder="1" applyAlignment="1">
      <alignment horizontal="left"/>
    </xf>
    <xf numFmtId="0" fontId="3" fillId="0" borderId="142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76" xfId="0" applyFont="1" applyBorder="1" applyAlignment="1">
      <alignment horizontal="center"/>
    </xf>
    <xf numFmtId="0" fontId="3" fillId="0" borderId="17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78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3" fillId="0" borderId="176" xfId="0" applyFont="1" applyBorder="1" applyAlignment="1">
      <alignment horizontal="center" vertical="center"/>
    </xf>
    <xf numFmtId="0" fontId="3" fillId="0" borderId="142" xfId="0" applyFont="1" applyBorder="1" applyAlignment="1">
      <alignment horizontal="left" vertical="center"/>
    </xf>
    <xf numFmtId="0" fontId="4" fillId="0" borderId="85" xfId="0" applyFont="1" applyBorder="1" applyAlignment="1">
      <alignment horizontal="center" vertical="center"/>
    </xf>
    <xf numFmtId="0" fontId="4" fillId="0" borderId="142" xfId="0" applyFont="1" applyBorder="1" applyAlignment="1">
      <alignment horizontal="left" vertical="center"/>
    </xf>
    <xf numFmtId="0" fontId="3" fillId="0" borderId="168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70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10" fillId="0" borderId="179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0" fontId="8" fillId="0" borderId="180" xfId="0" applyFont="1" applyBorder="1" applyAlignment="1">
      <alignment horizontal="left"/>
    </xf>
    <xf numFmtId="0" fontId="10" fillId="0" borderId="111" xfId="0" applyFont="1" applyBorder="1" applyAlignment="1">
      <alignment horizontal="center"/>
    </xf>
    <xf numFmtId="0" fontId="10" fillId="0" borderId="89" xfId="0" applyFont="1" applyBorder="1" applyAlignment="1">
      <alignment horizontal="left"/>
    </xf>
    <xf numFmtId="0" fontId="23" fillId="0" borderId="92" xfId="0" applyFont="1" applyBorder="1" applyAlignment="1">
      <alignment horizontal="left"/>
    </xf>
    <xf numFmtId="0" fontId="8" fillId="0" borderId="92" xfId="0" applyFont="1" applyBorder="1" applyAlignment="1">
      <alignment horizontal="left"/>
    </xf>
    <xf numFmtId="0" fontId="10" fillId="0" borderId="181" xfId="0" applyFont="1" applyBorder="1" applyAlignment="1">
      <alignment horizontal="center"/>
    </xf>
    <xf numFmtId="0" fontId="10" fillId="0" borderId="182" xfId="0" applyFont="1" applyBorder="1" applyAlignment="1">
      <alignment horizontal="center"/>
    </xf>
    <xf numFmtId="41" fontId="10" fillId="0" borderId="183" xfId="0" applyNumberFormat="1" applyFont="1" applyBorder="1" applyAlignment="1">
      <alignment horizontal="center"/>
    </xf>
    <xf numFmtId="41" fontId="10" fillId="0" borderId="56" xfId="0" applyNumberFormat="1" applyFont="1" applyBorder="1" applyAlignment="1">
      <alignment horizontal="center"/>
    </xf>
    <xf numFmtId="41" fontId="10" fillId="0" borderId="184" xfId="0" applyNumberFormat="1" applyFont="1" applyBorder="1" applyAlignment="1">
      <alignment horizontal="center"/>
    </xf>
    <xf numFmtId="41" fontId="10" fillId="0" borderId="134" xfId="0" applyNumberFormat="1" applyFont="1" applyBorder="1" applyAlignment="1">
      <alignment horizontal="center"/>
    </xf>
    <xf numFmtId="41" fontId="10" fillId="0" borderId="133" xfId="0" applyNumberFormat="1" applyFont="1" applyBorder="1" applyAlignment="1">
      <alignment horizontal="center"/>
    </xf>
    <xf numFmtId="41" fontId="10" fillId="0" borderId="185" xfId="0" applyNumberFormat="1" applyFont="1" applyBorder="1" applyAlignment="1">
      <alignment horizontal="center"/>
    </xf>
    <xf numFmtId="0" fontId="10" fillId="0" borderId="13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8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10" fillId="0" borderId="179" xfId="0" applyFont="1" applyBorder="1" applyAlignment="1">
      <alignment horizontal="center"/>
    </xf>
    <xf numFmtId="0" fontId="10" fillId="0" borderId="187" xfId="0" applyFont="1" applyBorder="1" applyAlignment="1">
      <alignment horizontal="center"/>
    </xf>
    <xf numFmtId="0" fontId="10" fillId="0" borderId="133" xfId="0" applyFont="1" applyBorder="1" applyAlignment="1">
      <alignment horizontal="center"/>
    </xf>
    <xf numFmtId="0" fontId="10" fillId="0" borderId="184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10" fillId="0" borderId="185" xfId="0" applyFont="1" applyBorder="1" applyAlignment="1">
      <alignment horizontal="center"/>
    </xf>
    <xf numFmtId="0" fontId="10" fillId="0" borderId="186" xfId="0" applyFont="1" applyBorder="1" applyAlignment="1">
      <alignment horizontal="center"/>
    </xf>
    <xf numFmtId="0" fontId="9" fillId="0" borderId="142" xfId="0" applyFont="1" applyBorder="1" applyAlignment="1">
      <alignment/>
    </xf>
    <xf numFmtId="0" fontId="10" fillId="0" borderId="143" xfId="0" applyFont="1" applyBorder="1" applyAlignment="1">
      <alignment/>
    </xf>
    <xf numFmtId="0" fontId="8" fillId="0" borderId="143" xfId="0" applyFont="1" applyBorder="1" applyAlignment="1">
      <alignment/>
    </xf>
    <xf numFmtId="0" fontId="8" fillId="0" borderId="144" xfId="0" applyFont="1" applyBorder="1" applyAlignment="1">
      <alignment/>
    </xf>
    <xf numFmtId="0" fontId="8" fillId="0" borderId="188" xfId="0" applyFont="1" applyBorder="1" applyAlignment="1">
      <alignment/>
    </xf>
    <xf numFmtId="0" fontId="10" fillId="0" borderId="145" xfId="0" applyFont="1" applyBorder="1" applyAlignment="1">
      <alignment horizontal="center"/>
    </xf>
    <xf numFmtId="0" fontId="9" fillId="0" borderId="143" xfId="0" applyFont="1" applyBorder="1" applyAlignment="1">
      <alignment/>
    </xf>
    <xf numFmtId="0" fontId="8" fillId="0" borderId="142" xfId="0" applyFont="1" applyBorder="1" applyAlignment="1">
      <alignment/>
    </xf>
    <xf numFmtId="0" fontId="10" fillId="0" borderId="153" xfId="0" applyFont="1" applyBorder="1" applyAlignment="1">
      <alignment horizontal="center"/>
    </xf>
    <xf numFmtId="0" fontId="10" fillId="0" borderId="189" xfId="0" applyFont="1" applyBorder="1" applyAlignment="1">
      <alignment horizontal="center"/>
    </xf>
    <xf numFmtId="3" fontId="10" fillId="0" borderId="187" xfId="0" applyNumberFormat="1" applyFont="1" applyBorder="1" applyAlignment="1">
      <alignment horizontal="center"/>
    </xf>
    <xf numFmtId="41" fontId="10" fillId="0" borderId="187" xfId="0" applyNumberFormat="1" applyFont="1" applyBorder="1" applyAlignment="1">
      <alignment horizontal="center"/>
    </xf>
    <xf numFmtId="41" fontId="10" fillId="0" borderId="184" xfId="0" applyNumberFormat="1" applyFont="1" applyBorder="1" applyAlignment="1">
      <alignment horizontal="center"/>
    </xf>
    <xf numFmtId="41" fontId="10" fillId="0" borderId="134" xfId="0" applyNumberFormat="1" applyFont="1" applyBorder="1" applyAlignment="1">
      <alignment horizontal="center"/>
    </xf>
    <xf numFmtId="41" fontId="10" fillId="33" borderId="185" xfId="0" applyNumberFormat="1" applyFont="1" applyFill="1" applyBorder="1" applyAlignment="1">
      <alignment horizontal="center"/>
    </xf>
    <xf numFmtId="3" fontId="10" fillId="0" borderId="18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7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/>
    </xf>
    <xf numFmtId="41" fontId="10" fillId="0" borderId="68" xfId="0" applyNumberFormat="1" applyFont="1" applyBorder="1" applyAlignment="1">
      <alignment horizontal="center"/>
    </xf>
    <xf numFmtId="41" fontId="10" fillId="0" borderId="69" xfId="0" applyNumberFormat="1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90" xfId="0" applyFont="1" applyBorder="1" applyAlignment="1">
      <alignment horizontal="center"/>
    </xf>
    <xf numFmtId="0" fontId="10" fillId="0" borderId="191" xfId="0" applyFont="1" applyBorder="1" applyAlignment="1">
      <alignment horizontal="center"/>
    </xf>
    <xf numFmtId="0" fontId="8" fillId="0" borderId="192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69" xfId="0" applyFont="1" applyBorder="1" applyAlignment="1">
      <alignment/>
    </xf>
    <xf numFmtId="0" fontId="10" fillId="0" borderId="142" xfId="0" applyFont="1" applyBorder="1" applyAlignment="1">
      <alignment horizontal="left" vertical="center"/>
    </xf>
    <xf numFmtId="0" fontId="8" fillId="0" borderId="193" xfId="0" applyFont="1" applyBorder="1" applyAlignment="1">
      <alignment horizontal="left" vertical="center"/>
    </xf>
    <xf numFmtId="41" fontId="8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141" xfId="0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41" fontId="10" fillId="0" borderId="194" xfId="0" applyNumberFormat="1" applyFont="1" applyBorder="1" applyAlignment="1">
      <alignment horizontal="center"/>
    </xf>
    <xf numFmtId="41" fontId="10" fillId="0" borderId="177" xfId="0" applyNumberFormat="1" applyFont="1" applyBorder="1" applyAlignment="1">
      <alignment horizontal="center"/>
    </xf>
    <xf numFmtId="41" fontId="10" fillId="0" borderId="195" xfId="0" applyNumberFormat="1" applyFont="1" applyBorder="1" applyAlignment="1">
      <alignment horizontal="center"/>
    </xf>
    <xf numFmtId="41" fontId="10" fillId="0" borderId="196" xfId="0" applyNumberFormat="1" applyFont="1" applyBorder="1" applyAlignment="1">
      <alignment horizontal="center"/>
    </xf>
    <xf numFmtId="41" fontId="10" fillId="0" borderId="139" xfId="0" applyNumberFormat="1" applyFont="1" applyBorder="1" applyAlignment="1">
      <alignment horizontal="center"/>
    </xf>
    <xf numFmtId="41" fontId="10" fillId="0" borderId="186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41" fontId="10" fillId="0" borderId="197" xfId="0" applyNumberFormat="1" applyFont="1" applyBorder="1" applyAlignment="1">
      <alignment horizontal="center"/>
    </xf>
    <xf numFmtId="41" fontId="10" fillId="0" borderId="58" xfId="0" applyNumberFormat="1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41" fontId="10" fillId="0" borderId="198" xfId="0" applyNumberFormat="1" applyFont="1" applyBorder="1" applyAlignment="1">
      <alignment horizontal="center"/>
    </xf>
    <xf numFmtId="0" fontId="8" fillId="0" borderId="199" xfId="0" applyFont="1" applyBorder="1" applyAlignment="1">
      <alignment horizontal="center"/>
    </xf>
    <xf numFmtId="41" fontId="8" fillId="0" borderId="200" xfId="0" applyNumberFormat="1" applyFont="1" applyBorder="1" applyAlignment="1">
      <alignment horizontal="center"/>
    </xf>
    <xf numFmtId="41" fontId="8" fillId="0" borderId="201" xfId="0" applyNumberFormat="1" applyFont="1" applyBorder="1" applyAlignment="1">
      <alignment/>
    </xf>
    <xf numFmtId="41" fontId="8" fillId="0" borderId="200" xfId="0" applyNumberFormat="1" applyFont="1" applyBorder="1" applyAlignment="1">
      <alignment/>
    </xf>
    <xf numFmtId="41" fontId="10" fillId="0" borderId="202" xfId="0" applyNumberFormat="1" applyFont="1" applyBorder="1" applyAlignment="1">
      <alignment/>
    </xf>
    <xf numFmtId="0" fontId="8" fillId="0" borderId="145" xfId="0" applyFont="1" applyBorder="1" applyAlignment="1">
      <alignment/>
    </xf>
    <xf numFmtId="0" fontId="8" fillId="0" borderId="16" xfId="0" applyFont="1" applyBorder="1" applyAlignment="1">
      <alignment horizontal="center"/>
    </xf>
    <xf numFmtId="41" fontId="8" fillId="0" borderId="26" xfId="0" applyNumberFormat="1" applyFont="1" applyBorder="1" applyAlignment="1">
      <alignment horizontal="center"/>
    </xf>
    <xf numFmtId="41" fontId="8" fillId="0" borderId="203" xfId="0" applyNumberFormat="1" applyFont="1" applyBorder="1" applyAlignment="1">
      <alignment horizontal="center"/>
    </xf>
    <xf numFmtId="41" fontId="8" fillId="0" borderId="121" xfId="0" applyNumberFormat="1" applyFont="1" applyBorder="1" applyAlignment="1">
      <alignment/>
    </xf>
    <xf numFmtId="41" fontId="8" fillId="0" borderId="203" xfId="0" applyNumberFormat="1" applyFont="1" applyBorder="1" applyAlignment="1">
      <alignment/>
    </xf>
    <xf numFmtId="41" fontId="10" fillId="0" borderId="43" xfId="0" applyNumberFormat="1" applyFont="1" applyBorder="1" applyAlignment="1">
      <alignment/>
    </xf>
    <xf numFmtId="41" fontId="8" fillId="0" borderId="8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vertical="center"/>
    </xf>
    <xf numFmtId="41" fontId="17" fillId="0" borderId="68" xfId="0" applyNumberFormat="1" applyFont="1" applyBorder="1" applyAlignment="1">
      <alignment horizontal="center" vertical="center"/>
    </xf>
    <xf numFmtId="41" fontId="17" fillId="0" borderId="66" xfId="0" applyNumberFormat="1" applyFont="1" applyBorder="1" applyAlignment="1">
      <alignment horizontal="center" vertical="center"/>
    </xf>
    <xf numFmtId="41" fontId="29" fillId="0" borderId="91" xfId="0" applyNumberFormat="1" applyFont="1" applyBorder="1" applyAlignment="1">
      <alignment horizontal="center" vertical="center"/>
    </xf>
    <xf numFmtId="41" fontId="17" fillId="0" borderId="115" xfId="0" applyNumberFormat="1" applyFont="1" applyBorder="1" applyAlignment="1">
      <alignment horizontal="center" vertical="center"/>
    </xf>
    <xf numFmtId="41" fontId="29" fillId="0" borderId="90" xfId="0" applyNumberFormat="1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8" fillId="0" borderId="0" xfId="0" applyFont="1" applyAlignment="1">
      <alignment/>
    </xf>
    <xf numFmtId="41" fontId="17" fillId="0" borderId="32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29" fillId="0" borderId="0" xfId="0" applyNumberFormat="1" applyFont="1" applyBorder="1" applyAlignment="1">
      <alignment horizontal="center" vertical="center"/>
    </xf>
    <xf numFmtId="41" fontId="17" fillId="0" borderId="29" xfId="0" applyNumberFormat="1" applyFont="1" applyBorder="1" applyAlignment="1">
      <alignment horizontal="center" vertical="center"/>
    </xf>
    <xf numFmtId="41" fontId="29" fillId="0" borderId="31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44" xfId="0" applyNumberFormat="1" applyFont="1" applyBorder="1" applyAlignment="1">
      <alignment vertical="center" shrinkToFit="1"/>
    </xf>
    <xf numFmtId="49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/>
    </xf>
    <xf numFmtId="0" fontId="30" fillId="0" borderId="4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41" fontId="17" fillId="0" borderId="47" xfId="0" applyNumberFormat="1" applyFont="1" applyBorder="1" applyAlignment="1">
      <alignment horizontal="center" vertical="center"/>
    </xf>
    <xf numFmtId="41" fontId="29" fillId="0" borderId="19" xfId="0" applyNumberFormat="1" applyFont="1" applyBorder="1" applyAlignment="1">
      <alignment horizontal="center" vertical="center"/>
    </xf>
    <xf numFmtId="41" fontId="29" fillId="0" borderId="21" xfId="0" applyNumberFormat="1" applyFont="1" applyBorder="1" applyAlignment="1">
      <alignment horizontal="center" vertical="center"/>
    </xf>
    <xf numFmtId="41" fontId="17" fillId="0" borderId="124" xfId="0" applyNumberFormat="1" applyFont="1" applyBorder="1" applyAlignment="1">
      <alignment horizontal="center" vertical="center"/>
    </xf>
    <xf numFmtId="41" fontId="17" fillId="0" borderId="204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13" xfId="0" applyFont="1" applyBorder="1" applyAlignment="1">
      <alignment/>
    </xf>
    <xf numFmtId="41" fontId="17" fillId="0" borderId="124" xfId="0" applyNumberFormat="1" applyFont="1" applyBorder="1" applyAlignment="1">
      <alignment/>
    </xf>
    <xf numFmtId="41" fontId="17" fillId="0" borderId="20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7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left" vertical="center"/>
    </xf>
    <xf numFmtId="41" fontId="30" fillId="0" borderId="124" xfId="0" applyNumberFormat="1" applyFont="1" applyBorder="1" applyAlignment="1">
      <alignment horizontal="center" vertical="center"/>
    </xf>
    <xf numFmtId="41" fontId="30" fillId="0" borderId="204" xfId="0" applyNumberFormat="1" applyFont="1" applyBorder="1" applyAlignment="1">
      <alignment horizontal="center" vertical="center"/>
    </xf>
    <xf numFmtId="0" fontId="17" fillId="0" borderId="20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7" xfId="0" applyFont="1" applyBorder="1" applyAlignment="1">
      <alignment horizontal="center" vertical="center"/>
    </xf>
    <xf numFmtId="49" fontId="17" fillId="0" borderId="35" xfId="0" applyNumberFormat="1" applyFont="1" applyBorder="1" applyAlignment="1">
      <alignment vertical="center"/>
    </xf>
    <xf numFmtId="0" fontId="17" fillId="0" borderId="0" xfId="0" applyFont="1" applyAlignment="1">
      <alignment/>
    </xf>
    <xf numFmtId="41" fontId="29" fillId="0" borderId="126" xfId="0" applyNumberFormat="1" applyFont="1" applyBorder="1" applyAlignment="1">
      <alignment horizontal="center" vertical="center"/>
    </xf>
    <xf numFmtId="41" fontId="17" fillId="0" borderId="29" xfId="0" applyNumberFormat="1" applyFont="1" applyBorder="1" applyAlignment="1">
      <alignment horizontal="center"/>
    </xf>
    <xf numFmtId="41" fontId="17" fillId="0" borderId="30" xfId="0" applyNumberFormat="1" applyFont="1" applyBorder="1" applyAlignment="1">
      <alignment horizontal="center"/>
    </xf>
    <xf numFmtId="41" fontId="29" fillId="0" borderId="31" xfId="0" applyNumberFormat="1" applyFont="1" applyBorder="1" applyAlignment="1">
      <alignment horizontal="center"/>
    </xf>
    <xf numFmtId="41" fontId="17" fillId="0" borderId="32" xfId="0" applyNumberFormat="1" applyFont="1" applyBorder="1" applyAlignment="1">
      <alignment horizontal="center"/>
    </xf>
    <xf numFmtId="41" fontId="29" fillId="0" borderId="0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left"/>
    </xf>
    <xf numFmtId="41" fontId="31" fillId="0" borderId="31" xfId="0" applyNumberFormat="1" applyFont="1" applyBorder="1" applyAlignment="1">
      <alignment horizontal="center"/>
    </xf>
    <xf numFmtId="41" fontId="31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41" fontId="17" fillId="0" borderId="35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41" fontId="17" fillId="0" borderId="35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30" fillId="0" borderId="30" xfId="0" applyNumberFormat="1" applyFont="1" applyBorder="1" applyAlignment="1">
      <alignment horizontal="center"/>
    </xf>
    <xf numFmtId="41" fontId="30" fillId="0" borderId="206" xfId="0" applyNumberFormat="1" applyFont="1" applyBorder="1" applyAlignment="1">
      <alignment horizontal="center"/>
    </xf>
    <xf numFmtId="41" fontId="3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2" fillId="0" borderId="0" xfId="34" applyFont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10" fillId="0" borderId="118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86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20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10" xfId="0" applyFont="1" applyBorder="1" applyAlignment="1">
      <alignment horizontal="center"/>
    </xf>
    <xf numFmtId="0" fontId="10" fillId="0" borderId="179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79" xfId="0" applyFont="1" applyBorder="1" applyAlignment="1">
      <alignment vertical="center"/>
    </xf>
    <xf numFmtId="0" fontId="10" fillId="0" borderId="186" xfId="0" applyFont="1" applyBorder="1" applyAlignment="1">
      <alignment vertical="center"/>
    </xf>
    <xf numFmtId="0" fontId="10" fillId="0" borderId="211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/>
    </xf>
    <xf numFmtId="0" fontId="10" fillId="0" borderId="2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135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/>
    </xf>
    <xf numFmtId="0" fontId="10" fillId="0" borderId="212" xfId="0" applyFont="1" applyBorder="1" applyAlignment="1">
      <alignment horizontal="center"/>
    </xf>
    <xf numFmtId="0" fontId="10" fillId="0" borderId="213" xfId="0" applyFont="1" applyBorder="1" applyAlignment="1">
      <alignment horizontal="center"/>
    </xf>
    <xf numFmtId="0" fontId="8" fillId="0" borderId="19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9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10" fillId="0" borderId="178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9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3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211" xfId="0" applyFont="1" applyBorder="1" applyAlignment="1">
      <alignment horizontal="center"/>
    </xf>
    <xf numFmtId="0" fontId="3" fillId="0" borderId="212" xfId="0" applyFont="1" applyBorder="1" applyAlignment="1">
      <alignment horizontal="center"/>
    </xf>
    <xf numFmtId="0" fontId="3" fillId="0" borderId="214" xfId="0" applyFont="1" applyBorder="1" applyAlignment="1">
      <alignment horizontal="center"/>
    </xf>
    <xf numFmtId="0" fontId="3" fillId="0" borderId="217" xfId="0" applyFont="1" applyBorder="1" applyAlignment="1">
      <alignment horizontal="center" vertical="center"/>
    </xf>
    <xf numFmtId="0" fontId="3" fillId="0" borderId="218" xfId="0" applyFont="1" applyBorder="1" applyAlignment="1">
      <alignment horizontal="center" vertical="center"/>
    </xf>
    <xf numFmtId="0" fontId="3" fillId="0" borderId="2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 wrapText="1"/>
    </xf>
    <xf numFmtId="41" fontId="3" fillId="0" borderId="51" xfId="0" applyNumberFormat="1" applyFont="1" applyBorder="1" applyAlignment="1">
      <alignment horizontal="center" vertical="center" wrapText="1"/>
    </xf>
    <xf numFmtId="41" fontId="3" fillId="0" borderId="49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05" xfId="0" applyNumberFormat="1" applyFont="1" applyBorder="1" applyAlignment="1">
      <alignment horizontal="center" vertical="center" wrapText="1"/>
    </xf>
    <xf numFmtId="41" fontId="3" fillId="0" borderId="19" xfId="0" applyNumberFormat="1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 vertical="center"/>
    </xf>
    <xf numFmtId="0" fontId="0" fillId="0" borderId="205" xfId="0" applyBorder="1" applyAlignment="1">
      <alignment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26"/>
          <c:w val="0.7197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Sheet3!$A$6</c:f>
              <c:strCache>
                <c:ptCount val="1"/>
                <c:pt idx="0">
                  <c:v>วิทยาเขตสงขลา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Sheet3!$B$5:$C$5</c:f>
              <c:strCache/>
            </c:strRef>
          </c:cat>
          <c:val>
            <c:numRef>
              <c:f>Sheet3!$B$6:$C$6</c:f>
              <c:numCache/>
            </c:numRef>
          </c:val>
          <c:shape val="box"/>
        </c:ser>
        <c:ser>
          <c:idx val="1"/>
          <c:order val="1"/>
          <c:tx>
            <c:strRef>
              <c:f>Sheet3!$A$7</c:f>
              <c:strCache>
                <c:ptCount val="1"/>
                <c:pt idx="0">
                  <c:v>วิทยาเขตพัทลุง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Sheet3!$B$5:$C$5</c:f>
              <c:strCache/>
            </c:strRef>
          </c:cat>
          <c:val>
            <c:numRef>
              <c:f>Sheet3!$B$7:$C$7</c:f>
              <c:numCache/>
            </c:numRef>
          </c:val>
          <c:shape val="box"/>
        </c:ser>
        <c:shape val="box"/>
        <c:axId val="35068994"/>
        <c:axId val="47185491"/>
      </c:bar3DChart>
      <c:catAx>
        <c:axId val="350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491"/>
        <c:crosses val="autoZero"/>
        <c:auto val="1"/>
        <c:lblOffset val="100"/>
        <c:tickLblSkip val="1"/>
        <c:noMultiLvlLbl val="0"/>
      </c:catAx>
      <c:valAx>
        <c:axId val="47185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43525"/>
          <c:w val="0.22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235"/>
          <c:w val="0.7305"/>
          <c:h val="0.9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Sheet3!$A$6</c:f>
              <c:strCache>
                <c:ptCount val="1"/>
                <c:pt idx="0">
                  <c:v>วิทยาเขตสงขลา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Sheet3!$B$5:$C$5</c:f>
              <c:strCache>
                <c:ptCount val="2"/>
                <c:pt idx="0">
                  <c:v>ภาคปกติ</c:v>
                </c:pt>
                <c:pt idx="1">
                  <c:v>ภาคพิเศษ</c:v>
                </c:pt>
              </c:strCache>
            </c:strRef>
          </c:cat>
          <c:val>
            <c:numRef>
              <c:f>Sheet3!$B$6:$C$6</c:f>
              <c:numCache>
                <c:ptCount val="2"/>
                <c:pt idx="0">
                  <c:v>9183</c:v>
                </c:pt>
                <c:pt idx="1">
                  <c:v>2177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Sheet3!$A$7</c:f>
              <c:strCache>
                <c:ptCount val="1"/>
                <c:pt idx="0">
                  <c:v>วิทยาเขตพัทลุง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Sheet3!$B$5:$C$5</c:f>
              <c:strCache>
                <c:ptCount val="2"/>
                <c:pt idx="0">
                  <c:v>ภาคปกติ</c:v>
                </c:pt>
                <c:pt idx="1">
                  <c:v>ภาคพิเศษ</c:v>
                </c:pt>
              </c:strCache>
            </c:strRef>
          </c:cat>
          <c:val>
            <c:numRef>
              <c:f>Sheet3!$B$7:$C$7</c:f>
              <c:numCache>
                <c:ptCount val="2"/>
                <c:pt idx="0">
                  <c:v>2650</c:v>
                </c:pt>
                <c:pt idx="1">
                  <c:v>46</c:v>
                </c:pt>
              </c:numCache>
            </c:numRef>
          </c:val>
          <c:shape val="box"/>
        </c:ser>
        <c:shape val="box"/>
        <c:axId val="22016236"/>
        <c:axId val="63928397"/>
      </c:bar3DChart>
      <c:catAx>
        <c:axId val="220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28397"/>
        <c:crosses val="autoZero"/>
        <c:auto val="1"/>
        <c:lblOffset val="100"/>
        <c:tickLblSkip val="1"/>
        <c:noMultiLvlLbl val="0"/>
      </c:catAx>
      <c:valAx>
        <c:axId val="63928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4275"/>
          <c:w val="0.211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142875</xdr:rowOff>
    </xdr:from>
    <xdr:to>
      <xdr:col>10</xdr:col>
      <xdr:colOff>666750</xdr:colOff>
      <xdr:row>13</xdr:row>
      <xdr:rowOff>95250</xdr:rowOff>
    </xdr:to>
    <xdr:graphicFrame>
      <xdr:nvGraphicFramePr>
        <xdr:cNvPr id="1" name="แผนภูมิ 2"/>
        <xdr:cNvGraphicFramePr/>
      </xdr:nvGraphicFramePr>
      <xdr:xfrm>
        <a:off x="3381375" y="447675"/>
        <a:ext cx="4543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247650</xdr:rowOff>
    </xdr:from>
    <xdr:to>
      <xdr:col>1</xdr:col>
      <xdr:colOff>666750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10477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7</xdr:col>
      <xdr:colOff>609600</xdr:colOff>
      <xdr:row>19</xdr:row>
      <xdr:rowOff>38100</xdr:rowOff>
    </xdr:to>
    <xdr:graphicFrame>
      <xdr:nvGraphicFramePr>
        <xdr:cNvPr id="2" name="แผนภูมิ 3"/>
        <xdr:cNvGraphicFramePr/>
      </xdr:nvGraphicFramePr>
      <xdr:xfrm>
        <a:off x="685800" y="2324100"/>
        <a:ext cx="47244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Downloads\&#3626;&#3606;&#3636;&#3605;&#3636;&#3609;&#3636;&#3626;&#3636;&#3605;\&#3626;&#3606;&#3636;&#3605;&#3636;&#3593;&#3610;&#3633;&#3610;&#3626;&#3617;&#3610;&#3641;&#3619;&#3603;&#3660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ิสิตใหม่ปี1  "/>
      <sheetName val="เข้าใหม่ปี3-โท   "/>
      <sheetName val="รวมทั้งสิ้น"/>
      <sheetName val="พื้นที่เรียน"/>
      <sheetName val="ภาคปกติ 4 ปี"/>
      <sheetName val="ภาคปกติ 2 ปี"/>
      <sheetName val="ภาคสมทบ 2 ปี"/>
      <sheetName val="ภาคสมทบ 3 ปี"/>
      <sheetName val="ภาคสมทบ 4 ปี"/>
      <sheetName val="ป.โท สงขลา"/>
      <sheetName val="ป.ตรีพัทลุง"/>
      <sheetName val="ป.บัณฑิต"/>
      <sheetName val="ป.โทพัทลุง"/>
      <sheetName val="ปริญญา"/>
    </sheetNames>
    <sheetDataSet>
      <sheetData sheetId="11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su.ac.th./" TargetMode="External" /><Relationship Id="rId2" Type="http://schemas.openxmlformats.org/officeDocument/2006/relationships/hyperlink" Target="http://reg.tsu.ac.th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8"/>
  <sheetViews>
    <sheetView zoomScalePageLayoutView="0" workbookViewId="0" topLeftCell="A1">
      <selection activeCell="L4" sqref="L4"/>
    </sheetView>
  </sheetViews>
  <sheetFormatPr defaultColWidth="9.00390625" defaultRowHeight="24"/>
  <cols>
    <col min="1" max="1" width="14.25390625" style="775" customWidth="1"/>
    <col min="2" max="3" width="9.00390625" style="775" customWidth="1"/>
  </cols>
  <sheetData>
    <row r="5" spans="2:3" ht="24">
      <c r="B5" s="788" t="s">
        <v>108</v>
      </c>
      <c r="C5" s="788" t="s">
        <v>227</v>
      </c>
    </row>
    <row r="6" spans="1:4" ht="24">
      <c r="A6" s="788" t="s">
        <v>119</v>
      </c>
      <c r="B6" s="775">
        <v>9183</v>
      </c>
      <c r="C6" s="775">
        <v>2177</v>
      </c>
      <c r="D6">
        <f>SUM(B6:C6)</f>
        <v>11360</v>
      </c>
    </row>
    <row r="7" spans="1:4" ht="24">
      <c r="A7" s="788" t="s">
        <v>120</v>
      </c>
      <c r="B7" s="775">
        <v>2650</v>
      </c>
      <c r="C7" s="775">
        <v>46</v>
      </c>
      <c r="D7">
        <f>SUM(B7:C7)</f>
        <v>2696</v>
      </c>
    </row>
    <row r="8" ht="24">
      <c r="D8">
        <f>SUM(D6:D7)</f>
        <v>14056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S12"/>
  <sheetViews>
    <sheetView showGridLines="0" zoomScalePageLayoutView="0" workbookViewId="0" topLeftCell="A1">
      <selection activeCell="D103" sqref="D103"/>
    </sheetView>
  </sheetViews>
  <sheetFormatPr defaultColWidth="5.00390625" defaultRowHeight="23.25" customHeight="1"/>
  <cols>
    <col min="1" max="1" width="32.125" style="3" customWidth="1"/>
    <col min="2" max="13" width="5.00390625" style="4" customWidth="1"/>
    <col min="14" max="16384" width="5.00390625" style="2" customWidth="1"/>
  </cols>
  <sheetData>
    <row r="1" spans="1:13" s="1" customFormat="1" ht="24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2" spans="1:19" s="1" customFormat="1" ht="24.75" customHeight="1">
      <c r="A2" s="881" t="s">
        <v>347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12"/>
      <c r="O2" s="12"/>
      <c r="P2" s="12"/>
      <c r="Q2" s="12"/>
      <c r="R2" s="12"/>
      <c r="S2" s="12"/>
    </row>
    <row r="3" spans="1:13" s="1" customFormat="1" ht="24.75" customHeight="1">
      <c r="A3" s="881" t="s">
        <v>304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</row>
    <row r="5" spans="1:13" s="5" customFormat="1" ht="23.25" customHeight="1">
      <c r="A5" s="867" t="s">
        <v>1</v>
      </c>
      <c r="B5" s="869" t="s">
        <v>15</v>
      </c>
      <c r="C5" s="870"/>
      <c r="D5" s="871"/>
      <c r="E5" s="869" t="s">
        <v>16</v>
      </c>
      <c r="F5" s="870"/>
      <c r="G5" s="871"/>
      <c r="H5" s="869" t="s">
        <v>17</v>
      </c>
      <c r="I5" s="870"/>
      <c r="J5" s="871"/>
      <c r="K5" s="869" t="s">
        <v>7</v>
      </c>
      <c r="L5" s="870"/>
      <c r="M5" s="871"/>
    </row>
    <row r="6" spans="1:13" s="5" customFormat="1" ht="23.25" customHeight="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3.25" customHeight="1">
      <c r="A7" s="7" t="s">
        <v>74</v>
      </c>
      <c r="B7" s="29">
        <v>0</v>
      </c>
      <c r="C7" s="29">
        <v>32</v>
      </c>
      <c r="D7" s="30">
        <f aca="true" t="shared" si="0" ref="D7:D12">SUM(B7:C7)</f>
        <v>32</v>
      </c>
      <c r="E7" s="29">
        <v>2</v>
      </c>
      <c r="F7" s="29">
        <v>19</v>
      </c>
      <c r="G7" s="30">
        <f aca="true" t="shared" si="1" ref="G7:G12">SUM(E7:F7)</f>
        <v>21</v>
      </c>
      <c r="H7" s="29">
        <v>1</v>
      </c>
      <c r="I7" s="29">
        <v>2</v>
      </c>
      <c r="J7" s="30">
        <f aca="true" t="shared" si="2" ref="J7:J12">SUM(H7:I7)</f>
        <v>3</v>
      </c>
      <c r="K7" s="29">
        <f aca="true" t="shared" si="3" ref="K7:M10">SUM(B7,E7,H7)</f>
        <v>3</v>
      </c>
      <c r="L7" s="29">
        <f t="shared" si="3"/>
        <v>53</v>
      </c>
      <c r="M7" s="30">
        <f t="shared" si="3"/>
        <v>56</v>
      </c>
    </row>
    <row r="8" spans="1:13" ht="23.25" customHeight="1">
      <c r="A8" s="7" t="s">
        <v>42</v>
      </c>
      <c r="B8" s="29">
        <v>8</v>
      </c>
      <c r="C8" s="29">
        <v>26</v>
      </c>
      <c r="D8" s="30">
        <f t="shared" si="0"/>
        <v>34</v>
      </c>
      <c r="E8" s="29">
        <v>3</v>
      </c>
      <c r="F8" s="29">
        <v>48</v>
      </c>
      <c r="G8" s="30">
        <f t="shared" si="1"/>
        <v>51</v>
      </c>
      <c r="H8" s="29">
        <v>0</v>
      </c>
      <c r="I8" s="29">
        <v>3</v>
      </c>
      <c r="J8" s="30">
        <f t="shared" si="2"/>
        <v>3</v>
      </c>
      <c r="K8" s="29">
        <f t="shared" si="3"/>
        <v>11</v>
      </c>
      <c r="L8" s="29">
        <f t="shared" si="3"/>
        <v>77</v>
      </c>
      <c r="M8" s="30">
        <f t="shared" si="3"/>
        <v>88</v>
      </c>
    </row>
    <row r="9" spans="1:13" ht="23.25" customHeight="1">
      <c r="A9" s="7" t="s">
        <v>43</v>
      </c>
      <c r="B9" s="29">
        <v>5</v>
      </c>
      <c r="C9" s="29">
        <v>69</v>
      </c>
      <c r="D9" s="30">
        <f>SUM(B9:C9)</f>
        <v>74</v>
      </c>
      <c r="E9" s="29">
        <v>4</v>
      </c>
      <c r="F9" s="29">
        <v>91</v>
      </c>
      <c r="G9" s="30">
        <f>SUM(E9:F9)</f>
        <v>95</v>
      </c>
      <c r="H9" s="29">
        <v>0</v>
      </c>
      <c r="I9" s="29">
        <v>6</v>
      </c>
      <c r="J9" s="30">
        <f>SUM(H9:I9)</f>
        <v>6</v>
      </c>
      <c r="K9" s="29">
        <f>SUM(B9,E9,H9)</f>
        <v>9</v>
      </c>
      <c r="L9" s="29">
        <f>SUM(C9,F9,I9)</f>
        <v>166</v>
      </c>
      <c r="M9" s="30">
        <f>SUM(D9,G9,J9)</f>
        <v>175</v>
      </c>
    </row>
    <row r="10" spans="1:13" ht="23.25" customHeight="1">
      <c r="A10" s="7" t="s">
        <v>44</v>
      </c>
      <c r="B10" s="29">
        <v>6</v>
      </c>
      <c r="C10" s="29">
        <v>35</v>
      </c>
      <c r="D10" s="30">
        <f t="shared" si="0"/>
        <v>41</v>
      </c>
      <c r="E10" s="29">
        <v>5</v>
      </c>
      <c r="F10" s="29">
        <v>41</v>
      </c>
      <c r="G10" s="30">
        <f t="shared" si="1"/>
        <v>46</v>
      </c>
      <c r="H10" s="29">
        <v>1</v>
      </c>
      <c r="I10" s="29">
        <v>3</v>
      </c>
      <c r="J10" s="30">
        <f t="shared" si="2"/>
        <v>4</v>
      </c>
      <c r="K10" s="29">
        <f t="shared" si="3"/>
        <v>12</v>
      </c>
      <c r="L10" s="29">
        <f t="shared" si="3"/>
        <v>79</v>
      </c>
      <c r="M10" s="30">
        <f t="shared" si="3"/>
        <v>91</v>
      </c>
    </row>
    <row r="11" spans="1:13" ht="23.25" customHeight="1">
      <c r="A11" s="7"/>
      <c r="B11" s="29"/>
      <c r="C11" s="29"/>
      <c r="D11" s="30"/>
      <c r="E11" s="29"/>
      <c r="F11" s="29"/>
      <c r="G11" s="30"/>
      <c r="H11" s="29"/>
      <c r="I11" s="29"/>
      <c r="J11" s="30"/>
      <c r="K11" s="29"/>
      <c r="L11" s="29"/>
      <c r="M11" s="30"/>
    </row>
    <row r="12" spans="1:13" ht="23.25" customHeight="1">
      <c r="A12" s="9" t="s">
        <v>6</v>
      </c>
      <c r="B12" s="31">
        <f>SUM(B7:B11)</f>
        <v>19</v>
      </c>
      <c r="C12" s="31">
        <f>SUM(C7:C11)</f>
        <v>162</v>
      </c>
      <c r="D12" s="31">
        <f t="shared" si="0"/>
        <v>181</v>
      </c>
      <c r="E12" s="31">
        <f>SUM(E7:E11)</f>
        <v>14</v>
      </c>
      <c r="F12" s="31">
        <f>SUM(F7:F11)</f>
        <v>199</v>
      </c>
      <c r="G12" s="31">
        <f t="shared" si="1"/>
        <v>213</v>
      </c>
      <c r="H12" s="31">
        <f>SUM(H7:H11)</f>
        <v>2</v>
      </c>
      <c r="I12" s="31">
        <f>SUM(I7:I11)</f>
        <v>14</v>
      </c>
      <c r="J12" s="31">
        <f t="shared" si="2"/>
        <v>16</v>
      </c>
      <c r="K12" s="31">
        <f>SUM(B12,E12,H12)</f>
        <v>35</v>
      </c>
      <c r="L12" s="31">
        <f>SUM(C12,F12,I12)</f>
        <v>375</v>
      </c>
      <c r="M12" s="31">
        <f>SUM(D12,G12,J12)</f>
        <v>410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16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"/>
  <sheetViews>
    <sheetView showGridLines="0" zoomScalePageLayoutView="0" workbookViewId="0" topLeftCell="A1">
      <selection activeCell="O14" sqref="O14"/>
    </sheetView>
  </sheetViews>
  <sheetFormatPr defaultColWidth="5.00390625" defaultRowHeight="23.25" customHeight="1"/>
  <cols>
    <col min="1" max="1" width="32.125" style="3" customWidth="1"/>
    <col min="2" max="13" width="5.00390625" style="4" customWidth="1"/>
    <col min="14" max="16384" width="5.00390625" style="2" customWidth="1"/>
  </cols>
  <sheetData>
    <row r="1" spans="1:13" s="1" customFormat="1" ht="24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2" spans="1:19" s="1" customFormat="1" ht="24.75" customHeight="1">
      <c r="A2" s="881" t="s">
        <v>347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12"/>
      <c r="O2" s="12"/>
      <c r="P2" s="12"/>
      <c r="Q2" s="12"/>
      <c r="R2" s="12"/>
      <c r="S2" s="12"/>
    </row>
    <row r="3" spans="1:13" s="1" customFormat="1" ht="24.75" customHeight="1">
      <c r="A3" s="881" t="s">
        <v>305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</row>
    <row r="5" spans="1:13" s="5" customFormat="1" ht="23.25" customHeight="1">
      <c r="A5" s="867" t="s">
        <v>1</v>
      </c>
      <c r="B5" s="869" t="s">
        <v>15</v>
      </c>
      <c r="C5" s="870"/>
      <c r="D5" s="871"/>
      <c r="E5" s="869" t="s">
        <v>16</v>
      </c>
      <c r="F5" s="870"/>
      <c r="G5" s="871"/>
      <c r="H5" s="869" t="s">
        <v>17</v>
      </c>
      <c r="I5" s="870"/>
      <c r="J5" s="871"/>
      <c r="K5" s="869" t="s">
        <v>7</v>
      </c>
      <c r="L5" s="870"/>
      <c r="M5" s="871"/>
    </row>
    <row r="6" spans="1:13" s="5" customFormat="1" ht="23.25" customHeight="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</row>
    <row r="7" spans="1:13" ht="23.25" customHeight="1">
      <c r="A7" s="7" t="s">
        <v>74</v>
      </c>
      <c r="B7" s="29">
        <v>0</v>
      </c>
      <c r="C7" s="29">
        <v>0</v>
      </c>
      <c r="D7" s="30">
        <f aca="true" t="shared" si="0" ref="D7:D13">SUM(B7:C7)</f>
        <v>0</v>
      </c>
      <c r="E7" s="29">
        <v>0</v>
      </c>
      <c r="F7" s="29">
        <v>6</v>
      </c>
      <c r="G7" s="30">
        <f aca="true" t="shared" si="1" ref="G7:G13">SUM(E7:F7)</f>
        <v>6</v>
      </c>
      <c r="H7" s="29">
        <v>0</v>
      </c>
      <c r="I7" s="29">
        <v>0</v>
      </c>
      <c r="J7" s="30">
        <f aca="true" t="shared" si="2" ref="J7:J13">SUM(H7:I7)</f>
        <v>0</v>
      </c>
      <c r="K7" s="29">
        <f aca="true" t="shared" si="3" ref="K7:K13">SUM(B7,E7,H7)</f>
        <v>0</v>
      </c>
      <c r="L7" s="29">
        <f aca="true" t="shared" si="4" ref="L7:L13">SUM(C7,F7,I7)</f>
        <v>6</v>
      </c>
      <c r="M7" s="30">
        <f aca="true" t="shared" si="5" ref="M7:M13">SUM(D7,G7,J7)</f>
        <v>6</v>
      </c>
    </row>
    <row r="8" spans="1:13" ht="23.25" customHeight="1">
      <c r="A8" s="7" t="s">
        <v>57</v>
      </c>
      <c r="B8" s="29">
        <v>4</v>
      </c>
      <c r="C8" s="29">
        <v>33</v>
      </c>
      <c r="D8" s="30">
        <f t="shared" si="0"/>
        <v>37</v>
      </c>
      <c r="E8" s="29">
        <v>0</v>
      </c>
      <c r="F8" s="29">
        <v>15</v>
      </c>
      <c r="G8" s="30">
        <f t="shared" si="1"/>
        <v>15</v>
      </c>
      <c r="H8" s="29">
        <v>2</v>
      </c>
      <c r="I8" s="29">
        <v>4</v>
      </c>
      <c r="J8" s="30">
        <f t="shared" si="2"/>
        <v>6</v>
      </c>
      <c r="K8" s="29">
        <f t="shared" si="3"/>
        <v>6</v>
      </c>
      <c r="L8" s="29">
        <f t="shared" si="4"/>
        <v>52</v>
      </c>
      <c r="M8" s="30">
        <f t="shared" si="5"/>
        <v>58</v>
      </c>
    </row>
    <row r="9" spans="1:13" ht="23.25" customHeight="1">
      <c r="A9" s="7" t="s">
        <v>58</v>
      </c>
      <c r="B9" s="29">
        <v>2</v>
      </c>
      <c r="C9" s="38">
        <v>51</v>
      </c>
      <c r="D9" s="30">
        <f t="shared" si="0"/>
        <v>53</v>
      </c>
      <c r="E9" s="29">
        <v>1</v>
      </c>
      <c r="F9" s="29">
        <v>49</v>
      </c>
      <c r="G9" s="30">
        <f t="shared" si="1"/>
        <v>50</v>
      </c>
      <c r="H9" s="29">
        <v>0</v>
      </c>
      <c r="I9" s="29">
        <v>7</v>
      </c>
      <c r="J9" s="30">
        <f t="shared" si="2"/>
        <v>7</v>
      </c>
      <c r="K9" s="29">
        <f t="shared" si="3"/>
        <v>3</v>
      </c>
      <c r="L9" s="29">
        <f t="shared" si="4"/>
        <v>107</v>
      </c>
      <c r="M9" s="30">
        <f t="shared" si="5"/>
        <v>110</v>
      </c>
    </row>
    <row r="10" spans="1:13" ht="23.25" customHeight="1">
      <c r="A10" s="7" t="s">
        <v>59</v>
      </c>
      <c r="B10" s="29">
        <v>1</v>
      </c>
      <c r="C10" s="38">
        <v>50</v>
      </c>
      <c r="D10" s="30">
        <f t="shared" si="0"/>
        <v>51</v>
      </c>
      <c r="E10" s="29">
        <v>4</v>
      </c>
      <c r="F10" s="29">
        <v>40</v>
      </c>
      <c r="G10" s="30">
        <f t="shared" si="1"/>
        <v>44</v>
      </c>
      <c r="H10" s="29">
        <v>0</v>
      </c>
      <c r="I10" s="29">
        <v>6</v>
      </c>
      <c r="J10" s="30">
        <f t="shared" si="2"/>
        <v>6</v>
      </c>
      <c r="K10" s="29">
        <f t="shared" si="3"/>
        <v>5</v>
      </c>
      <c r="L10" s="29">
        <f t="shared" si="4"/>
        <v>96</v>
      </c>
      <c r="M10" s="30">
        <f t="shared" si="5"/>
        <v>101</v>
      </c>
    </row>
    <row r="11" spans="1:13" ht="23.25" customHeight="1">
      <c r="A11" s="7" t="s">
        <v>60</v>
      </c>
      <c r="B11" s="29">
        <v>2</v>
      </c>
      <c r="C11" s="29">
        <v>43</v>
      </c>
      <c r="D11" s="30">
        <f t="shared" si="0"/>
        <v>45</v>
      </c>
      <c r="E11" s="29">
        <v>3</v>
      </c>
      <c r="F11" s="29">
        <v>47</v>
      </c>
      <c r="G11" s="30">
        <f t="shared" si="1"/>
        <v>50</v>
      </c>
      <c r="H11" s="29">
        <v>0</v>
      </c>
      <c r="I11" s="29">
        <v>0</v>
      </c>
      <c r="J11" s="30">
        <f t="shared" si="2"/>
        <v>0</v>
      </c>
      <c r="K11" s="29">
        <f t="shared" si="3"/>
        <v>5</v>
      </c>
      <c r="L11" s="29">
        <f t="shared" si="4"/>
        <v>90</v>
      </c>
      <c r="M11" s="30">
        <f t="shared" si="5"/>
        <v>95</v>
      </c>
    </row>
    <row r="12" spans="1:13" ht="23.25" customHeight="1">
      <c r="A12" s="7" t="s">
        <v>140</v>
      </c>
      <c r="B12" s="29">
        <v>11</v>
      </c>
      <c r="C12" s="29">
        <v>50</v>
      </c>
      <c r="D12" s="30">
        <f t="shared" si="0"/>
        <v>61</v>
      </c>
      <c r="E12" s="29">
        <v>5</v>
      </c>
      <c r="F12" s="29">
        <v>36</v>
      </c>
      <c r="G12" s="30">
        <f t="shared" si="1"/>
        <v>41</v>
      </c>
      <c r="H12" s="29">
        <v>0</v>
      </c>
      <c r="I12" s="29">
        <v>10</v>
      </c>
      <c r="J12" s="30">
        <f t="shared" si="2"/>
        <v>10</v>
      </c>
      <c r="K12" s="29">
        <f t="shared" si="3"/>
        <v>16</v>
      </c>
      <c r="L12" s="29">
        <f t="shared" si="4"/>
        <v>96</v>
      </c>
      <c r="M12" s="30">
        <f t="shared" si="5"/>
        <v>112</v>
      </c>
    </row>
    <row r="13" spans="1:13" ht="23.25" customHeight="1">
      <c r="A13" s="7" t="s">
        <v>141</v>
      </c>
      <c r="B13" s="29">
        <v>12</v>
      </c>
      <c r="C13" s="29">
        <v>44</v>
      </c>
      <c r="D13" s="30">
        <f t="shared" si="0"/>
        <v>56</v>
      </c>
      <c r="E13" s="29">
        <v>0</v>
      </c>
      <c r="F13" s="29">
        <v>0</v>
      </c>
      <c r="G13" s="30">
        <f t="shared" si="1"/>
        <v>0</v>
      </c>
      <c r="H13" s="29">
        <v>0</v>
      </c>
      <c r="I13" s="29">
        <v>0</v>
      </c>
      <c r="J13" s="30">
        <f t="shared" si="2"/>
        <v>0</v>
      </c>
      <c r="K13" s="29">
        <f t="shared" si="3"/>
        <v>12</v>
      </c>
      <c r="L13" s="29">
        <f t="shared" si="4"/>
        <v>44</v>
      </c>
      <c r="M13" s="30">
        <f t="shared" si="5"/>
        <v>56</v>
      </c>
    </row>
    <row r="14" spans="1:13" ht="23.25" customHeight="1">
      <c r="A14" s="7"/>
      <c r="B14" s="29"/>
      <c r="C14" s="29"/>
      <c r="D14" s="30"/>
      <c r="E14" s="29"/>
      <c r="F14" s="29"/>
      <c r="G14" s="30"/>
      <c r="H14" s="29"/>
      <c r="I14" s="29"/>
      <c r="J14" s="30"/>
      <c r="K14" s="29"/>
      <c r="L14" s="29"/>
      <c r="M14" s="30"/>
    </row>
    <row r="15" spans="1:13" ht="23.25" customHeight="1">
      <c r="A15" s="9" t="s">
        <v>6</v>
      </c>
      <c r="B15" s="31">
        <f>SUM(B7:B14)</f>
        <v>32</v>
      </c>
      <c r="C15" s="31">
        <f>SUM(C7:C14)</f>
        <v>271</v>
      </c>
      <c r="D15" s="31">
        <f>SUM(B15:C15)</f>
        <v>303</v>
      </c>
      <c r="E15" s="31">
        <f>SUM(E7:E14)</f>
        <v>13</v>
      </c>
      <c r="F15" s="31">
        <f>SUM(F7:F14)</f>
        <v>193</v>
      </c>
      <c r="G15" s="31">
        <f>SUM(E15:F15)</f>
        <v>206</v>
      </c>
      <c r="H15" s="31">
        <f>SUM(H7:H14)</f>
        <v>2</v>
      </c>
      <c r="I15" s="31">
        <f>SUM(I7:I14)</f>
        <v>27</v>
      </c>
      <c r="J15" s="31">
        <f>SUM(H15:I15)</f>
        <v>29</v>
      </c>
      <c r="K15" s="31">
        <f>SUM(B15,E15,H15)</f>
        <v>47</v>
      </c>
      <c r="L15" s="31">
        <f>SUM(C15,F15,I15)</f>
        <v>491</v>
      </c>
      <c r="M15" s="31">
        <f>SUM(D15,G15,J15)</f>
        <v>538</v>
      </c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.5118110236220472" footer="0"/>
  <pageSetup firstPageNumber="17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D60093"/>
  </sheetPr>
  <dimension ref="A1:S10"/>
  <sheetViews>
    <sheetView showGridLines="0" zoomScalePageLayoutView="0" workbookViewId="0" topLeftCell="A4">
      <selection activeCell="K15" sqref="K15"/>
    </sheetView>
  </sheetViews>
  <sheetFormatPr defaultColWidth="9.00390625" defaultRowHeight="24"/>
  <cols>
    <col min="1" max="1" width="32.125" style="3" customWidth="1"/>
    <col min="2" max="19" width="5.00390625" style="4" customWidth="1"/>
    <col min="20" max="16384" width="9.00390625" style="2" customWidth="1"/>
  </cols>
  <sheetData>
    <row r="1" spans="1:16" s="1" customFormat="1" ht="25.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</row>
    <row r="2" spans="1:19" s="1" customFormat="1" ht="25.5" customHeight="1">
      <c r="A2" s="881" t="s">
        <v>347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12"/>
      <c r="R2" s="12"/>
      <c r="S2" s="12"/>
    </row>
    <row r="3" spans="1:16" s="1" customFormat="1" ht="25.5" customHeight="1">
      <c r="A3" s="881" t="s">
        <v>299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</row>
    <row r="4" spans="14:19" ht="23.25" customHeight="1">
      <c r="N4" s="2"/>
      <c r="O4" s="2"/>
      <c r="P4" s="2"/>
      <c r="Q4" s="2"/>
      <c r="R4" s="2"/>
      <c r="S4" s="2"/>
    </row>
    <row r="5" spans="1:16" s="5" customFormat="1" ht="23.25" customHeight="1">
      <c r="A5" s="867" t="s">
        <v>1</v>
      </c>
      <c r="B5" s="869" t="s">
        <v>2</v>
      </c>
      <c r="C5" s="870"/>
      <c r="D5" s="871"/>
      <c r="E5" s="869" t="s">
        <v>3</v>
      </c>
      <c r="F5" s="870"/>
      <c r="G5" s="871"/>
      <c r="H5" s="869" t="s">
        <v>15</v>
      </c>
      <c r="I5" s="870"/>
      <c r="J5" s="871"/>
      <c r="K5" s="869" t="s">
        <v>75</v>
      </c>
      <c r="L5" s="870"/>
      <c r="M5" s="871"/>
      <c r="N5" s="869" t="s">
        <v>7</v>
      </c>
      <c r="O5" s="870"/>
      <c r="P5" s="871"/>
    </row>
    <row r="6" spans="1:16" s="5" customFormat="1" ht="23.25" customHeight="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</row>
    <row r="7" spans="1:19" ht="23.25" customHeight="1">
      <c r="A7" s="7" t="s">
        <v>61</v>
      </c>
      <c r="B7" s="29">
        <v>6</v>
      </c>
      <c r="C7" s="29">
        <v>4</v>
      </c>
      <c r="D7" s="30">
        <f>SUM(B7:C7)</f>
        <v>10</v>
      </c>
      <c r="E7" s="29">
        <v>7</v>
      </c>
      <c r="F7" s="29">
        <v>9</v>
      </c>
      <c r="G7" s="30">
        <f>SUM(E7:F7)</f>
        <v>16</v>
      </c>
      <c r="H7" s="29">
        <v>5</v>
      </c>
      <c r="I7" s="29">
        <v>5</v>
      </c>
      <c r="J7" s="30">
        <f>SUM(H7:I7)</f>
        <v>10</v>
      </c>
      <c r="K7" s="29">
        <v>0</v>
      </c>
      <c r="L7" s="29">
        <v>0</v>
      </c>
      <c r="M7" s="30">
        <f>SUM(K7:L7)</f>
        <v>0</v>
      </c>
      <c r="N7" s="29">
        <f aca="true" t="shared" si="0" ref="N7:O9">SUM(B7,E7,H7,K7)</f>
        <v>18</v>
      </c>
      <c r="O7" s="29">
        <f t="shared" si="0"/>
        <v>18</v>
      </c>
      <c r="P7" s="30">
        <f>SUM(N7:O7)</f>
        <v>36</v>
      </c>
      <c r="Q7" s="2"/>
      <c r="R7" s="2"/>
      <c r="S7" s="2"/>
    </row>
    <row r="8" spans="1:19" ht="23.25" customHeight="1">
      <c r="A8" s="7"/>
      <c r="B8" s="29"/>
      <c r="C8" s="29"/>
      <c r="D8" s="30"/>
      <c r="E8" s="29"/>
      <c r="F8" s="29"/>
      <c r="G8" s="30"/>
      <c r="H8" s="29"/>
      <c r="I8" s="29"/>
      <c r="J8" s="30"/>
      <c r="K8" s="29"/>
      <c r="L8" s="29"/>
      <c r="M8" s="30"/>
      <c r="N8" s="29"/>
      <c r="O8" s="29"/>
      <c r="P8" s="30"/>
      <c r="Q8" s="2"/>
      <c r="R8" s="2"/>
      <c r="S8" s="2"/>
    </row>
    <row r="9" spans="1:19" ht="23.25" customHeight="1">
      <c r="A9" s="9" t="s">
        <v>6</v>
      </c>
      <c r="B9" s="31">
        <f>SUM(B7:B8)</f>
        <v>6</v>
      </c>
      <c r="C9" s="31">
        <f>SUM(C7:C8)</f>
        <v>4</v>
      </c>
      <c r="D9" s="31">
        <f>SUM(B9:C9)</f>
        <v>10</v>
      </c>
      <c r="E9" s="31">
        <f>SUM(E7:E8)</f>
        <v>7</v>
      </c>
      <c r="F9" s="31">
        <f>SUM(F7:F8)</f>
        <v>9</v>
      </c>
      <c r="G9" s="31">
        <f>SUM(E9:F9)</f>
        <v>16</v>
      </c>
      <c r="H9" s="31">
        <f>SUM(H7:H8)</f>
        <v>5</v>
      </c>
      <c r="I9" s="31">
        <f>SUM(I7:I8)</f>
        <v>5</v>
      </c>
      <c r="J9" s="31">
        <f>SUM(H9:I9)</f>
        <v>10</v>
      </c>
      <c r="K9" s="31">
        <f>SUM(K7:K8)</f>
        <v>0</v>
      </c>
      <c r="L9" s="31">
        <f>SUM(L7:L8)</f>
        <v>0</v>
      </c>
      <c r="M9" s="31">
        <f>SUM(K9:L9)</f>
        <v>0</v>
      </c>
      <c r="N9" s="31">
        <f t="shared" si="0"/>
        <v>18</v>
      </c>
      <c r="O9" s="31">
        <f t="shared" si="0"/>
        <v>18</v>
      </c>
      <c r="P9" s="31">
        <f>SUM(N9:O9)</f>
        <v>36</v>
      </c>
      <c r="Q9" s="2"/>
      <c r="R9" s="2"/>
      <c r="S9" s="2"/>
    </row>
    <row r="10" spans="1:19" ht="23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  <c r="R10" s="2"/>
      <c r="S10" s="2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18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00"/>
  </sheetPr>
  <dimension ref="A1:S9"/>
  <sheetViews>
    <sheetView showGridLines="0" zoomScale="90" zoomScaleNormal="90" zoomScalePageLayoutView="0" workbookViewId="0" topLeftCell="A1">
      <selection activeCell="O18" sqref="O18"/>
    </sheetView>
  </sheetViews>
  <sheetFormatPr defaultColWidth="9.00390625" defaultRowHeight="24"/>
  <cols>
    <col min="1" max="1" width="32.125" style="3" customWidth="1"/>
    <col min="2" max="19" width="5.00390625" style="4" customWidth="1"/>
    <col min="20" max="16384" width="9.00390625" style="2" customWidth="1"/>
  </cols>
  <sheetData>
    <row r="1" spans="1:19" s="1" customFormat="1" ht="24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</row>
    <row r="2" spans="1:19" s="1" customFormat="1" ht="24.75" customHeight="1">
      <c r="A2" s="881" t="s">
        <v>348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</row>
    <row r="3" spans="1:19" s="1" customFormat="1" ht="24.75" customHeight="1">
      <c r="A3" s="881" t="s">
        <v>73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</row>
    <row r="4" ht="20.25" customHeight="1"/>
    <row r="5" spans="1:19" s="5" customFormat="1" ht="25.5" customHeight="1">
      <c r="A5" s="867" t="s">
        <v>1</v>
      </c>
      <c r="B5" s="869" t="s">
        <v>2</v>
      </c>
      <c r="C5" s="870"/>
      <c r="D5" s="871"/>
      <c r="E5" s="869" t="s">
        <v>3</v>
      </c>
      <c r="F5" s="870"/>
      <c r="G5" s="871"/>
      <c r="H5" s="869" t="s">
        <v>15</v>
      </c>
      <c r="I5" s="870"/>
      <c r="J5" s="871"/>
      <c r="K5" s="869" t="s">
        <v>16</v>
      </c>
      <c r="L5" s="870"/>
      <c r="M5" s="871"/>
      <c r="N5" s="869" t="s">
        <v>17</v>
      </c>
      <c r="O5" s="870"/>
      <c r="P5" s="871"/>
      <c r="Q5" s="869" t="s">
        <v>7</v>
      </c>
      <c r="R5" s="870"/>
      <c r="S5" s="871"/>
    </row>
    <row r="6" spans="1:19" s="5" customFormat="1" ht="2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5.5" customHeight="1">
      <c r="A7" s="7" t="s">
        <v>46</v>
      </c>
      <c r="B7" s="29">
        <v>59</v>
      </c>
      <c r="C7" s="29">
        <v>31</v>
      </c>
      <c r="D7" s="30">
        <f>SUM(B7:C7)</f>
        <v>90</v>
      </c>
      <c r="E7" s="29">
        <v>50</v>
      </c>
      <c r="F7" s="29">
        <v>33</v>
      </c>
      <c r="G7" s="30">
        <f>SUM(E7:F7)</f>
        <v>83</v>
      </c>
      <c r="H7" s="29">
        <v>19</v>
      </c>
      <c r="I7" s="29">
        <v>9</v>
      </c>
      <c r="J7" s="30">
        <f>SUM(H7:I7)</f>
        <v>28</v>
      </c>
      <c r="K7" s="29">
        <v>33</v>
      </c>
      <c r="L7" s="29">
        <v>10</v>
      </c>
      <c r="M7" s="30">
        <f>SUM(K7:L7)</f>
        <v>43</v>
      </c>
      <c r="N7" s="29">
        <v>4</v>
      </c>
      <c r="O7" s="29">
        <v>1</v>
      </c>
      <c r="P7" s="30">
        <f>SUM(N7:O7)</f>
        <v>5</v>
      </c>
      <c r="Q7" s="29">
        <f>SUM(B7,E7,H7,K7,N7)</f>
        <v>165</v>
      </c>
      <c r="R7" s="29">
        <f>SUM(C7,F7,I7,L7,O7)</f>
        <v>84</v>
      </c>
      <c r="S7" s="30">
        <f>SUM(Q7:R7)</f>
        <v>249</v>
      </c>
    </row>
    <row r="8" spans="1:19" ht="25.5" customHeight="1">
      <c r="A8" s="7"/>
      <c r="B8" s="29"/>
      <c r="C8" s="29"/>
      <c r="D8" s="30"/>
      <c r="E8" s="29"/>
      <c r="F8" s="29"/>
      <c r="G8" s="30"/>
      <c r="H8" s="29"/>
      <c r="I8" s="29"/>
      <c r="J8" s="30"/>
      <c r="K8" s="29"/>
      <c r="L8" s="29"/>
      <c r="M8" s="30"/>
      <c r="N8" s="29"/>
      <c r="O8" s="29"/>
      <c r="P8" s="30"/>
      <c r="Q8" s="29"/>
      <c r="R8" s="29"/>
      <c r="S8" s="30"/>
    </row>
    <row r="9" spans="1:19" ht="25.5" customHeight="1">
      <c r="A9" s="9" t="s">
        <v>6</v>
      </c>
      <c r="B9" s="31">
        <f>SUM(B7:B8)</f>
        <v>59</v>
      </c>
      <c r="C9" s="31">
        <f>SUM(C7:C8)</f>
        <v>31</v>
      </c>
      <c r="D9" s="31">
        <f>SUM(B9:C9)</f>
        <v>90</v>
      </c>
      <c r="E9" s="31">
        <f>SUM(E7:E8)</f>
        <v>50</v>
      </c>
      <c r="F9" s="31">
        <f>SUM(F7:F8)</f>
        <v>33</v>
      </c>
      <c r="G9" s="31">
        <f>SUM(E9:F9)</f>
        <v>83</v>
      </c>
      <c r="H9" s="31">
        <f>SUM(H7:H8)</f>
        <v>19</v>
      </c>
      <c r="I9" s="31">
        <f>SUM(I7:I8)</f>
        <v>9</v>
      </c>
      <c r="J9" s="31">
        <f>SUM(H9:I9)</f>
        <v>28</v>
      </c>
      <c r="K9" s="31">
        <f>SUM(K7:K8)</f>
        <v>33</v>
      </c>
      <c r="L9" s="31">
        <f>SUM(L7:L8)</f>
        <v>10</v>
      </c>
      <c r="M9" s="31">
        <f>SUM(K9:L9)</f>
        <v>43</v>
      </c>
      <c r="N9" s="31">
        <f>SUM(N7:N8)</f>
        <v>4</v>
      </c>
      <c r="O9" s="31">
        <f>SUM(O7:O8)</f>
        <v>1</v>
      </c>
      <c r="P9" s="31">
        <f>SUM(N9:O9)</f>
        <v>5</v>
      </c>
      <c r="Q9" s="31">
        <f>SUM(B9,E9,H9,K9,N9)</f>
        <v>165</v>
      </c>
      <c r="R9" s="31">
        <f>SUM(C9,F9,I9,L9,O9)</f>
        <v>84</v>
      </c>
      <c r="S9" s="31">
        <f>SUM(Q9:R9)</f>
        <v>249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19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N111"/>
  <sheetViews>
    <sheetView showGridLines="0" zoomScalePageLayoutView="0" workbookViewId="0" topLeftCell="A94">
      <selection activeCell="N107" sqref="N107"/>
    </sheetView>
  </sheetViews>
  <sheetFormatPr defaultColWidth="5.00390625" defaultRowHeight="24" customHeight="1"/>
  <cols>
    <col min="1" max="1" width="34.50390625" style="3" customWidth="1"/>
    <col min="2" max="12" width="5.00390625" style="4" customWidth="1"/>
    <col min="13" max="13" width="5.875" style="4" customWidth="1"/>
    <col min="14" max="14" width="5.00390625" style="705" customWidth="1"/>
    <col min="15" max="16384" width="5.00390625" style="2" customWidth="1"/>
  </cols>
  <sheetData>
    <row r="1" spans="1:14" s="1" customFormat="1" ht="24.7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703"/>
    </row>
    <row r="2" spans="1:14" s="1" customFormat="1" ht="24.75" customHeight="1">
      <c r="A2" s="881" t="s">
        <v>349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703"/>
    </row>
    <row r="4" spans="1:14" s="5" customFormat="1" ht="24" customHeight="1">
      <c r="A4" s="867" t="s">
        <v>1</v>
      </c>
      <c r="B4" s="869" t="s">
        <v>2</v>
      </c>
      <c r="C4" s="870"/>
      <c r="D4" s="871"/>
      <c r="E4" s="869" t="s">
        <v>3</v>
      </c>
      <c r="F4" s="870"/>
      <c r="G4" s="871"/>
      <c r="H4" s="869" t="s">
        <v>15</v>
      </c>
      <c r="I4" s="870"/>
      <c r="J4" s="871"/>
      <c r="K4" s="869" t="s">
        <v>7</v>
      </c>
      <c r="L4" s="870"/>
      <c r="M4" s="871"/>
      <c r="N4" s="704"/>
    </row>
    <row r="5" spans="1:14" s="5" customFormat="1" ht="24" customHeight="1">
      <c r="A5" s="868"/>
      <c r="B5" s="6" t="s">
        <v>4</v>
      </c>
      <c r="C5" s="6" t="s">
        <v>5</v>
      </c>
      <c r="D5" s="6" t="s">
        <v>6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  <c r="K5" s="6" t="s">
        <v>4</v>
      </c>
      <c r="L5" s="6" t="s">
        <v>5</v>
      </c>
      <c r="M5" s="6" t="s">
        <v>6</v>
      </c>
      <c r="N5" s="704"/>
    </row>
    <row r="6" spans="1:13" ht="24" customHeight="1">
      <c r="A6" s="7" t="s">
        <v>308</v>
      </c>
      <c r="B6" s="29">
        <v>0</v>
      </c>
      <c r="C6" s="29">
        <v>0</v>
      </c>
      <c r="D6" s="30">
        <f>SUM(B6:C6)</f>
        <v>0</v>
      </c>
      <c r="E6" s="29">
        <v>0</v>
      </c>
      <c r="F6" s="29">
        <v>1</v>
      </c>
      <c r="G6" s="30">
        <f>SUM(E6:F6)</f>
        <v>1</v>
      </c>
      <c r="H6" s="29">
        <v>0</v>
      </c>
      <c r="I6" s="29">
        <v>0</v>
      </c>
      <c r="J6" s="30">
        <f>SUM(H6:I6)</f>
        <v>0</v>
      </c>
      <c r="K6" s="29">
        <f aca="true" t="shared" si="0" ref="K6:M8">SUM(B6,E6,H6)</f>
        <v>0</v>
      </c>
      <c r="L6" s="29">
        <f t="shared" si="0"/>
        <v>1</v>
      </c>
      <c r="M6" s="30">
        <f t="shared" si="0"/>
        <v>1</v>
      </c>
    </row>
    <row r="7" spans="1:13" ht="24" customHeight="1">
      <c r="A7" s="7" t="s">
        <v>307</v>
      </c>
      <c r="B7" s="29">
        <v>8</v>
      </c>
      <c r="C7" s="29">
        <v>28</v>
      </c>
      <c r="D7" s="30">
        <f>SUM(B7:C7)</f>
        <v>36</v>
      </c>
      <c r="E7" s="29">
        <v>0</v>
      </c>
      <c r="F7" s="29">
        <v>0</v>
      </c>
      <c r="G7" s="30">
        <f>SUM(E7:F7)</f>
        <v>0</v>
      </c>
      <c r="H7" s="29">
        <v>0</v>
      </c>
      <c r="I7" s="29">
        <v>0</v>
      </c>
      <c r="J7" s="30">
        <f>SUM(H7:I7)</f>
        <v>0</v>
      </c>
      <c r="K7" s="29">
        <f t="shared" si="0"/>
        <v>8</v>
      </c>
      <c r="L7" s="29">
        <f t="shared" si="0"/>
        <v>28</v>
      </c>
      <c r="M7" s="30">
        <f t="shared" si="0"/>
        <v>36</v>
      </c>
    </row>
    <row r="8" spans="1:13" ht="24" customHeight="1">
      <c r="A8" s="9" t="s">
        <v>6</v>
      </c>
      <c r="B8" s="31">
        <f>SUM(B6:B7)</f>
        <v>8</v>
      </c>
      <c r="C8" s="31">
        <f>SUM(C6:C7)</f>
        <v>28</v>
      </c>
      <c r="D8" s="31">
        <f>SUM(B8:C8)</f>
        <v>36</v>
      </c>
      <c r="E8" s="31">
        <f>SUM(E6:E7)</f>
        <v>0</v>
      </c>
      <c r="F8" s="31">
        <f>SUM(F6:F7)</f>
        <v>1</v>
      </c>
      <c r="G8" s="31">
        <f>SUM(E8:F8)</f>
        <v>1</v>
      </c>
      <c r="H8" s="31">
        <f>SUM(H6:H7)</f>
        <v>0</v>
      </c>
      <c r="I8" s="31">
        <f>SUM(I6:I7)</f>
        <v>0</v>
      </c>
      <c r="J8" s="31">
        <f>SUM(H8:I8)</f>
        <v>0</v>
      </c>
      <c r="K8" s="31">
        <f t="shared" si="0"/>
        <v>8</v>
      </c>
      <c r="L8" s="31">
        <f t="shared" si="0"/>
        <v>29</v>
      </c>
      <c r="M8" s="31">
        <f t="shared" si="0"/>
        <v>37</v>
      </c>
    </row>
    <row r="9" spans="1:13" ht="24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4" customHeight="1">
      <c r="A10" s="881" t="s">
        <v>0</v>
      </c>
      <c r="B10" s="881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</row>
    <row r="11" spans="1:13" ht="24" customHeight="1">
      <c r="A11" s="881" t="s">
        <v>350</v>
      </c>
      <c r="B11" s="881"/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1"/>
    </row>
    <row r="13" spans="1:13" ht="24" customHeight="1">
      <c r="A13" s="867" t="s">
        <v>1</v>
      </c>
      <c r="B13" s="869" t="s">
        <v>2</v>
      </c>
      <c r="C13" s="870"/>
      <c r="D13" s="871"/>
      <c r="E13" s="869" t="s">
        <v>3</v>
      </c>
      <c r="F13" s="870"/>
      <c r="G13" s="871"/>
      <c r="H13" s="869" t="s">
        <v>15</v>
      </c>
      <c r="I13" s="870"/>
      <c r="J13" s="871"/>
      <c r="K13" s="869" t="s">
        <v>7</v>
      </c>
      <c r="L13" s="870"/>
      <c r="M13" s="871"/>
    </row>
    <row r="14" spans="1:13" ht="24" customHeight="1">
      <c r="A14" s="868"/>
      <c r="B14" s="6" t="s">
        <v>4</v>
      </c>
      <c r="C14" s="6" t="s">
        <v>5</v>
      </c>
      <c r="D14" s="6" t="s">
        <v>6</v>
      </c>
      <c r="E14" s="6" t="s">
        <v>4</v>
      </c>
      <c r="F14" s="6" t="s">
        <v>5</v>
      </c>
      <c r="G14" s="6" t="s">
        <v>6</v>
      </c>
      <c r="H14" s="6" t="s">
        <v>4</v>
      </c>
      <c r="I14" s="6" t="s">
        <v>5</v>
      </c>
      <c r="J14" s="6" t="s">
        <v>6</v>
      </c>
      <c r="K14" s="6" t="s">
        <v>4</v>
      </c>
      <c r="L14" s="6" t="s">
        <v>5</v>
      </c>
      <c r="M14" s="6" t="s">
        <v>6</v>
      </c>
    </row>
    <row r="15" spans="1:13" ht="24" customHeight="1">
      <c r="A15" s="7" t="s">
        <v>309</v>
      </c>
      <c r="B15" s="29">
        <v>10</v>
      </c>
      <c r="C15" s="29">
        <v>25</v>
      </c>
      <c r="D15" s="30">
        <f>SUM(B15:C15)</f>
        <v>35</v>
      </c>
      <c r="E15" s="29">
        <v>0</v>
      </c>
      <c r="F15" s="29">
        <v>0</v>
      </c>
      <c r="G15" s="30">
        <f>SUM(E15:F15)</f>
        <v>0</v>
      </c>
      <c r="H15" s="29">
        <v>0</v>
      </c>
      <c r="I15" s="29">
        <v>0</v>
      </c>
      <c r="J15" s="30">
        <f>SUM(H15:I15)</f>
        <v>0</v>
      </c>
      <c r="K15" s="29">
        <f aca="true" t="shared" si="1" ref="K15:M16">SUM(B15,E15,H15)</f>
        <v>10</v>
      </c>
      <c r="L15" s="29">
        <f t="shared" si="1"/>
        <v>25</v>
      </c>
      <c r="M15" s="30">
        <f t="shared" si="1"/>
        <v>35</v>
      </c>
    </row>
    <row r="16" spans="1:13" ht="24" customHeight="1">
      <c r="A16" s="9" t="s">
        <v>6</v>
      </c>
      <c r="B16" s="31">
        <f>SUM(B15:B15)</f>
        <v>10</v>
      </c>
      <c r="C16" s="31">
        <f>SUM(C15:C15)</f>
        <v>25</v>
      </c>
      <c r="D16" s="31">
        <f>SUM(B16:C16)</f>
        <v>35</v>
      </c>
      <c r="E16" s="31">
        <f>SUM(E15:E15)</f>
        <v>0</v>
      </c>
      <c r="F16" s="31">
        <f>SUM(F15:F15)</f>
        <v>0</v>
      </c>
      <c r="G16" s="31">
        <f>SUM(E16:F16)</f>
        <v>0</v>
      </c>
      <c r="H16" s="31">
        <f>SUM(H15:H15)</f>
        <v>0</v>
      </c>
      <c r="I16" s="31">
        <f>SUM(I15:I15)</f>
        <v>0</v>
      </c>
      <c r="J16" s="31">
        <f>SUM(H16:I16)</f>
        <v>0</v>
      </c>
      <c r="K16" s="31">
        <f t="shared" si="1"/>
        <v>10</v>
      </c>
      <c r="L16" s="31">
        <f t="shared" si="1"/>
        <v>25</v>
      </c>
      <c r="M16" s="31">
        <f t="shared" si="1"/>
        <v>35</v>
      </c>
    </row>
    <row r="17" spans="1:13" ht="24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4" s="1" customFormat="1" ht="25.5" customHeight="1">
      <c r="A19" s="881" t="s">
        <v>0</v>
      </c>
      <c r="B19" s="881"/>
      <c r="C19" s="881"/>
      <c r="D19" s="881"/>
      <c r="E19" s="881"/>
      <c r="F19" s="881"/>
      <c r="G19" s="881"/>
      <c r="H19" s="881"/>
      <c r="I19" s="881"/>
      <c r="J19" s="881"/>
      <c r="K19" s="881"/>
      <c r="L19" s="881"/>
      <c r="M19" s="881"/>
      <c r="N19" s="703"/>
    </row>
    <row r="20" spans="1:14" s="1" customFormat="1" ht="25.5" customHeight="1">
      <c r="A20" s="881" t="s">
        <v>351</v>
      </c>
      <c r="B20" s="881"/>
      <c r="C20" s="881"/>
      <c r="D20" s="881"/>
      <c r="E20" s="881"/>
      <c r="F20" s="881"/>
      <c r="G20" s="881"/>
      <c r="H20" s="881"/>
      <c r="I20" s="881"/>
      <c r="J20" s="881"/>
      <c r="K20" s="881"/>
      <c r="L20" s="881"/>
      <c r="M20" s="881"/>
      <c r="N20" s="703"/>
    </row>
    <row r="22" spans="1:14" s="5" customFormat="1" ht="24" customHeight="1">
      <c r="A22" s="867" t="s">
        <v>76</v>
      </c>
      <c r="B22" s="869" t="s">
        <v>2</v>
      </c>
      <c r="C22" s="870"/>
      <c r="D22" s="871"/>
      <c r="E22" s="869" t="s">
        <v>3</v>
      </c>
      <c r="F22" s="870"/>
      <c r="G22" s="871"/>
      <c r="H22" s="869" t="s">
        <v>155</v>
      </c>
      <c r="I22" s="870"/>
      <c r="J22" s="871"/>
      <c r="K22" s="869" t="s">
        <v>7</v>
      </c>
      <c r="L22" s="870"/>
      <c r="M22" s="871"/>
      <c r="N22" s="704"/>
    </row>
    <row r="23" spans="1:14" s="5" customFormat="1" ht="24" customHeight="1">
      <c r="A23" s="868"/>
      <c r="B23" s="6" t="s">
        <v>4</v>
      </c>
      <c r="C23" s="6" t="s">
        <v>5</v>
      </c>
      <c r="D23" s="6" t="s">
        <v>6</v>
      </c>
      <c r="E23" s="6" t="s">
        <v>4</v>
      </c>
      <c r="F23" s="6" t="s">
        <v>5</v>
      </c>
      <c r="G23" s="6" t="s">
        <v>6</v>
      </c>
      <c r="H23" s="6" t="s">
        <v>4</v>
      </c>
      <c r="I23" s="6" t="s">
        <v>5</v>
      </c>
      <c r="J23" s="6" t="s">
        <v>6</v>
      </c>
      <c r="K23" s="6" t="s">
        <v>4</v>
      </c>
      <c r="L23" s="6" t="s">
        <v>5</v>
      </c>
      <c r="M23" s="6" t="s">
        <v>6</v>
      </c>
      <c r="N23" s="704"/>
    </row>
    <row r="24" spans="1:14" s="5" customFormat="1" ht="24" customHeight="1">
      <c r="A24" s="16" t="s">
        <v>77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704"/>
    </row>
    <row r="25" spans="1:13" ht="24" customHeight="1">
      <c r="A25" s="7" t="s">
        <v>83</v>
      </c>
      <c r="B25" s="29">
        <v>2</v>
      </c>
      <c r="C25" s="29">
        <v>3</v>
      </c>
      <c r="D25" s="30">
        <f aca="true" t="shared" si="2" ref="D25:D32">SUM(B25:C25)</f>
        <v>5</v>
      </c>
      <c r="E25" s="29">
        <v>0</v>
      </c>
      <c r="F25" s="29">
        <v>0</v>
      </c>
      <c r="G25" s="30">
        <f aca="true" t="shared" si="3" ref="G25:G32">SUM(E25:F25)</f>
        <v>0</v>
      </c>
      <c r="H25" s="29">
        <v>1</v>
      </c>
      <c r="I25" s="29">
        <v>0</v>
      </c>
      <c r="J25" s="30">
        <f aca="true" t="shared" si="4" ref="J25:J32">SUM(H25:I25)</f>
        <v>1</v>
      </c>
      <c r="K25" s="29">
        <f>SUM(B25,E25,H25)</f>
        <v>3</v>
      </c>
      <c r="L25" s="29">
        <f>SUM(C25,F25,I25)</f>
        <v>3</v>
      </c>
      <c r="M25" s="30">
        <f>SUM(D25,G25,J25)</f>
        <v>6</v>
      </c>
    </row>
    <row r="26" spans="1:13" ht="24" customHeight="1">
      <c r="A26" s="7" t="s">
        <v>82</v>
      </c>
      <c r="B26" s="29">
        <v>1</v>
      </c>
      <c r="C26" s="29">
        <v>6</v>
      </c>
      <c r="D26" s="30">
        <f t="shared" si="2"/>
        <v>7</v>
      </c>
      <c r="E26" s="29">
        <v>3</v>
      </c>
      <c r="F26" s="29">
        <v>3</v>
      </c>
      <c r="G26" s="30">
        <f t="shared" si="3"/>
        <v>6</v>
      </c>
      <c r="H26" s="29">
        <v>2</v>
      </c>
      <c r="I26" s="29">
        <v>7</v>
      </c>
      <c r="J26" s="30">
        <f t="shared" si="4"/>
        <v>9</v>
      </c>
      <c r="K26" s="29">
        <f aca="true" t="shared" si="5" ref="K26:M27">SUM(B26,E26,H26)</f>
        <v>6</v>
      </c>
      <c r="L26" s="29">
        <f t="shared" si="5"/>
        <v>16</v>
      </c>
      <c r="M26" s="30">
        <f t="shared" si="5"/>
        <v>22</v>
      </c>
    </row>
    <row r="27" spans="1:13" ht="24" customHeight="1">
      <c r="A27" s="7" t="s">
        <v>84</v>
      </c>
      <c r="B27" s="29">
        <v>5</v>
      </c>
      <c r="C27" s="29">
        <v>1</v>
      </c>
      <c r="D27" s="30">
        <f t="shared" si="2"/>
        <v>6</v>
      </c>
      <c r="E27" s="29">
        <v>2</v>
      </c>
      <c r="F27" s="29">
        <v>3</v>
      </c>
      <c r="G27" s="30">
        <f t="shared" si="3"/>
        <v>5</v>
      </c>
      <c r="H27" s="29">
        <v>7</v>
      </c>
      <c r="I27" s="29">
        <v>4</v>
      </c>
      <c r="J27" s="30">
        <f t="shared" si="4"/>
        <v>11</v>
      </c>
      <c r="K27" s="29">
        <f t="shared" si="5"/>
        <v>14</v>
      </c>
      <c r="L27" s="29">
        <f t="shared" si="5"/>
        <v>8</v>
      </c>
      <c r="M27" s="30">
        <f t="shared" si="5"/>
        <v>22</v>
      </c>
    </row>
    <row r="28" spans="1:13" ht="24" customHeight="1">
      <c r="A28" s="7" t="s">
        <v>86</v>
      </c>
      <c r="B28" s="29">
        <v>0</v>
      </c>
      <c r="C28" s="29">
        <v>0</v>
      </c>
      <c r="D28" s="30">
        <f t="shared" si="2"/>
        <v>0</v>
      </c>
      <c r="E28" s="29">
        <v>0</v>
      </c>
      <c r="F28" s="29">
        <v>0</v>
      </c>
      <c r="G28" s="30">
        <f t="shared" si="3"/>
        <v>0</v>
      </c>
      <c r="H28" s="29">
        <v>1</v>
      </c>
      <c r="I28" s="29">
        <v>11</v>
      </c>
      <c r="J28" s="30">
        <f t="shared" si="4"/>
        <v>12</v>
      </c>
      <c r="K28" s="29">
        <f>SUM(B28,E28,H28)</f>
        <v>1</v>
      </c>
      <c r="L28" s="29">
        <f>SUM(C28,F28,I28)</f>
        <v>11</v>
      </c>
      <c r="M28" s="30">
        <f>SUM(D28,G28,J28)</f>
        <v>12</v>
      </c>
    </row>
    <row r="29" spans="1:13" ht="24" customHeight="1">
      <c r="A29" s="20" t="s">
        <v>6</v>
      </c>
      <c r="B29" s="32">
        <f>SUM(B25:B28)</f>
        <v>8</v>
      </c>
      <c r="C29" s="32">
        <f>SUM(C25:C28)</f>
        <v>10</v>
      </c>
      <c r="D29" s="32">
        <f t="shared" si="2"/>
        <v>18</v>
      </c>
      <c r="E29" s="32">
        <f>SUM(E25:E28)</f>
        <v>5</v>
      </c>
      <c r="F29" s="32">
        <f>SUM(F25:F28)</f>
        <v>6</v>
      </c>
      <c r="G29" s="32">
        <f t="shared" si="3"/>
        <v>11</v>
      </c>
      <c r="H29" s="32">
        <f>SUM(H25:H28)</f>
        <v>11</v>
      </c>
      <c r="I29" s="32">
        <f>SUM(I25:I28)</f>
        <v>22</v>
      </c>
      <c r="J29" s="32">
        <f t="shared" si="4"/>
        <v>33</v>
      </c>
      <c r="K29" s="32">
        <f>SUM(K25:K28)</f>
        <v>24</v>
      </c>
      <c r="L29" s="32">
        <f>SUM(L25:L28)</f>
        <v>38</v>
      </c>
      <c r="M29" s="32">
        <f>SUM(K29:L29)</f>
        <v>62</v>
      </c>
    </row>
    <row r="30" spans="1:13" ht="24" customHeight="1">
      <c r="A30" s="16" t="s">
        <v>142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4" customHeight="1">
      <c r="A31" s="122" t="s">
        <v>153</v>
      </c>
      <c r="B31" s="29">
        <v>0</v>
      </c>
      <c r="C31" s="29">
        <v>0</v>
      </c>
      <c r="D31" s="30">
        <f t="shared" si="2"/>
        <v>0</v>
      </c>
      <c r="E31" s="30">
        <v>0</v>
      </c>
      <c r="F31" s="30">
        <v>0</v>
      </c>
      <c r="G31" s="30">
        <f t="shared" si="3"/>
        <v>0</v>
      </c>
      <c r="H31" s="30">
        <v>0</v>
      </c>
      <c r="I31" s="30">
        <v>3</v>
      </c>
      <c r="J31" s="30">
        <f t="shared" si="4"/>
        <v>3</v>
      </c>
      <c r="K31" s="29">
        <f>SUM(B31,E31,H31)</f>
        <v>0</v>
      </c>
      <c r="L31" s="29">
        <f>SUM(C31,F31,I31)</f>
        <v>3</v>
      </c>
      <c r="M31" s="30">
        <f>SUM(D31,G31,J31)</f>
        <v>3</v>
      </c>
    </row>
    <row r="32" spans="1:13" ht="24" customHeight="1">
      <c r="A32" s="20" t="s">
        <v>6</v>
      </c>
      <c r="B32" s="32">
        <f>SUM(B30:B31)</f>
        <v>0</v>
      </c>
      <c r="C32" s="32">
        <f>SUM(C30:C31)</f>
        <v>0</v>
      </c>
      <c r="D32" s="32">
        <f t="shared" si="2"/>
        <v>0</v>
      </c>
      <c r="E32" s="32">
        <f>SUM(E30:E31)</f>
        <v>0</v>
      </c>
      <c r="F32" s="32">
        <f>SUM(F30:F31)</f>
        <v>0</v>
      </c>
      <c r="G32" s="32">
        <f t="shared" si="3"/>
        <v>0</v>
      </c>
      <c r="H32" s="32">
        <f>SUM(H30:H31)</f>
        <v>0</v>
      </c>
      <c r="I32" s="32">
        <f>SUM(I30:I31)</f>
        <v>3</v>
      </c>
      <c r="J32" s="32">
        <f t="shared" si="4"/>
        <v>3</v>
      </c>
      <c r="K32" s="32">
        <f>SUM(K30:K31)</f>
        <v>0</v>
      </c>
      <c r="L32" s="32">
        <f>SUM(L30:L31)</f>
        <v>3</v>
      </c>
      <c r="M32" s="32">
        <f>SUM(M30:M31)</f>
        <v>3</v>
      </c>
    </row>
    <row r="33" spans="1:13" ht="24" customHeight="1">
      <c r="A33" s="16" t="s">
        <v>78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24" customHeight="1">
      <c r="A34" s="7" t="s">
        <v>20</v>
      </c>
      <c r="B34" s="29">
        <v>0</v>
      </c>
      <c r="C34" s="29">
        <v>0</v>
      </c>
      <c r="D34" s="30">
        <f>SUM(B34:C34)</f>
        <v>0</v>
      </c>
      <c r="E34" s="29">
        <v>0</v>
      </c>
      <c r="F34" s="29">
        <v>0</v>
      </c>
      <c r="G34" s="30">
        <f>SUM(E34:F34)</f>
        <v>0</v>
      </c>
      <c r="H34" s="29">
        <v>2</v>
      </c>
      <c r="I34" s="29">
        <v>2</v>
      </c>
      <c r="J34" s="30">
        <f>SUM(H34:I34)</f>
        <v>4</v>
      </c>
      <c r="K34" s="29">
        <f aca="true" t="shared" si="6" ref="K34:M38">SUM(B34,E34,H34)</f>
        <v>2</v>
      </c>
      <c r="L34" s="29">
        <f t="shared" si="6"/>
        <v>2</v>
      </c>
      <c r="M34" s="30">
        <f t="shared" si="6"/>
        <v>4</v>
      </c>
    </row>
    <row r="35" spans="1:13" ht="24" customHeight="1">
      <c r="A35" s="7" t="s">
        <v>22</v>
      </c>
      <c r="B35" s="29">
        <v>0</v>
      </c>
      <c r="C35" s="29">
        <v>2</v>
      </c>
      <c r="D35" s="30">
        <f>SUM(B35:C35)</f>
        <v>2</v>
      </c>
      <c r="E35" s="29">
        <v>0</v>
      </c>
      <c r="F35" s="29">
        <v>1</v>
      </c>
      <c r="G35" s="30">
        <f>SUM(E35:F35)</f>
        <v>1</v>
      </c>
      <c r="H35" s="29">
        <v>3</v>
      </c>
      <c r="I35" s="29">
        <v>8</v>
      </c>
      <c r="J35" s="30">
        <f>SUM(H35:I35)</f>
        <v>11</v>
      </c>
      <c r="K35" s="29">
        <f t="shared" si="6"/>
        <v>3</v>
      </c>
      <c r="L35" s="29">
        <f t="shared" si="6"/>
        <v>11</v>
      </c>
      <c r="M35" s="30">
        <f t="shared" si="6"/>
        <v>14</v>
      </c>
    </row>
    <row r="36" spans="1:13" ht="24" customHeight="1">
      <c r="A36" s="7" t="s">
        <v>63</v>
      </c>
      <c r="B36" s="29">
        <v>0</v>
      </c>
      <c r="C36" s="29">
        <v>3</v>
      </c>
      <c r="D36" s="30">
        <f>SUM(B36:C36)</f>
        <v>3</v>
      </c>
      <c r="E36" s="29">
        <v>1</v>
      </c>
      <c r="F36" s="29">
        <v>2</v>
      </c>
      <c r="G36" s="30">
        <f>SUM(E36:F36)</f>
        <v>3</v>
      </c>
      <c r="H36" s="29">
        <v>2</v>
      </c>
      <c r="I36" s="29">
        <v>2</v>
      </c>
      <c r="J36" s="30">
        <f>SUM(H36:I36)</f>
        <v>4</v>
      </c>
      <c r="K36" s="29">
        <f aca="true" t="shared" si="7" ref="K36:M37">SUM(B36,E36,H36)</f>
        <v>3</v>
      </c>
      <c r="L36" s="29">
        <f t="shared" si="7"/>
        <v>7</v>
      </c>
      <c r="M36" s="30">
        <f t="shared" si="7"/>
        <v>10</v>
      </c>
    </row>
    <row r="37" spans="1:13" ht="24" customHeight="1">
      <c r="A37" s="7" t="s">
        <v>62</v>
      </c>
      <c r="B37" s="29">
        <v>2</v>
      </c>
      <c r="C37" s="29">
        <v>4</v>
      </c>
      <c r="D37" s="30">
        <f>SUM(B37:C37)</f>
        <v>6</v>
      </c>
      <c r="E37" s="29">
        <v>0</v>
      </c>
      <c r="F37" s="29">
        <v>3</v>
      </c>
      <c r="G37" s="30">
        <f>SUM(E37:F37)</f>
        <v>3</v>
      </c>
      <c r="H37" s="29">
        <v>6</v>
      </c>
      <c r="I37" s="29">
        <v>4</v>
      </c>
      <c r="J37" s="30">
        <f>SUM(H37:I37)</f>
        <v>10</v>
      </c>
      <c r="K37" s="29">
        <f t="shared" si="7"/>
        <v>8</v>
      </c>
      <c r="L37" s="29">
        <f t="shared" si="7"/>
        <v>11</v>
      </c>
      <c r="M37" s="30">
        <f t="shared" si="7"/>
        <v>19</v>
      </c>
    </row>
    <row r="38" spans="1:13" ht="24" customHeight="1">
      <c r="A38" s="20" t="s">
        <v>6</v>
      </c>
      <c r="B38" s="32">
        <f>SUM(B34:B37)</f>
        <v>2</v>
      </c>
      <c r="C38" s="32">
        <f>SUM(C34:C37)</f>
        <v>9</v>
      </c>
      <c r="D38" s="32">
        <f>SUM(B38:C38)</f>
        <v>11</v>
      </c>
      <c r="E38" s="32">
        <f>SUM(E34:E37)</f>
        <v>1</v>
      </c>
      <c r="F38" s="32">
        <f>SUM(F34:F37)</f>
        <v>6</v>
      </c>
      <c r="G38" s="32">
        <f>SUM(E38:F38)</f>
        <v>7</v>
      </c>
      <c r="H38" s="32">
        <f>SUM(H34:H37)</f>
        <v>13</v>
      </c>
      <c r="I38" s="32">
        <f>SUM(I34:I37)</f>
        <v>16</v>
      </c>
      <c r="J38" s="32">
        <f>SUM(H38:I38)</f>
        <v>29</v>
      </c>
      <c r="K38" s="32">
        <f t="shared" si="6"/>
        <v>16</v>
      </c>
      <c r="L38" s="32">
        <f t="shared" si="6"/>
        <v>31</v>
      </c>
      <c r="M38" s="32">
        <f t="shared" si="6"/>
        <v>47</v>
      </c>
    </row>
    <row r="39" spans="1:13" ht="29.25" customHeight="1">
      <c r="A39" s="15" t="s">
        <v>89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ht="15" customHeight="1"/>
    <row r="41" spans="1:14" s="5" customFormat="1" ht="24" customHeight="1">
      <c r="A41" s="867" t="s">
        <v>76</v>
      </c>
      <c r="B41" s="869" t="s">
        <v>2</v>
      </c>
      <c r="C41" s="870"/>
      <c r="D41" s="871"/>
      <c r="E41" s="869" t="s">
        <v>3</v>
      </c>
      <c r="F41" s="870"/>
      <c r="G41" s="871"/>
      <c r="H41" s="869" t="s">
        <v>155</v>
      </c>
      <c r="I41" s="870"/>
      <c r="J41" s="871"/>
      <c r="K41" s="869" t="s">
        <v>7</v>
      </c>
      <c r="L41" s="870"/>
      <c r="M41" s="871"/>
      <c r="N41" s="704"/>
    </row>
    <row r="42" spans="1:14" s="5" customFormat="1" ht="24" customHeight="1">
      <c r="A42" s="868"/>
      <c r="B42" s="6" t="s">
        <v>4</v>
      </c>
      <c r="C42" s="6" t="s">
        <v>5</v>
      </c>
      <c r="D42" s="6" t="s">
        <v>6</v>
      </c>
      <c r="E42" s="6" t="s">
        <v>4</v>
      </c>
      <c r="F42" s="6" t="s">
        <v>5</v>
      </c>
      <c r="G42" s="6" t="s">
        <v>6</v>
      </c>
      <c r="H42" s="6" t="s">
        <v>4</v>
      </c>
      <c r="I42" s="6" t="s">
        <v>5</v>
      </c>
      <c r="J42" s="6" t="s">
        <v>6</v>
      </c>
      <c r="K42" s="6" t="s">
        <v>4</v>
      </c>
      <c r="L42" s="6" t="s">
        <v>5</v>
      </c>
      <c r="M42" s="6" t="s">
        <v>6</v>
      </c>
      <c r="N42" s="704"/>
    </row>
    <row r="43" spans="1:13" ht="24" customHeight="1">
      <c r="A43" s="19" t="s">
        <v>79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24" customHeight="1">
      <c r="A44" s="7" t="s">
        <v>88</v>
      </c>
      <c r="B44" s="29">
        <v>2</v>
      </c>
      <c r="C44" s="29">
        <v>8</v>
      </c>
      <c r="D44" s="30">
        <f aca="true" t="shared" si="8" ref="D44:D52">SUM(B44:C44)</f>
        <v>10</v>
      </c>
      <c r="E44" s="29">
        <v>3</v>
      </c>
      <c r="F44" s="29">
        <v>6</v>
      </c>
      <c r="G44" s="30">
        <f aca="true" t="shared" si="9" ref="G44:G52">SUM(E44:F44)</f>
        <v>9</v>
      </c>
      <c r="H44" s="29">
        <v>1</v>
      </c>
      <c r="I44" s="29">
        <v>7</v>
      </c>
      <c r="J44" s="30">
        <f aca="true" t="shared" si="10" ref="J44:J52">SUM(H44:I44)</f>
        <v>8</v>
      </c>
      <c r="K44" s="29">
        <f aca="true" t="shared" si="11" ref="K44:K52">SUM(B44,E44,H44)</f>
        <v>6</v>
      </c>
      <c r="L44" s="29">
        <f aca="true" t="shared" si="12" ref="L44:L52">SUM(C44,F44,I44)</f>
        <v>21</v>
      </c>
      <c r="M44" s="30">
        <f aca="true" t="shared" si="13" ref="M44:M52">SUM(D44,G44,J44)</f>
        <v>27</v>
      </c>
    </row>
    <row r="45" spans="1:13" ht="24" customHeight="1">
      <c r="A45" s="7" t="s">
        <v>95</v>
      </c>
      <c r="B45" s="29">
        <v>0</v>
      </c>
      <c r="C45" s="29">
        <v>5</v>
      </c>
      <c r="D45" s="30">
        <f>SUM(B45:C45)</f>
        <v>5</v>
      </c>
      <c r="E45" s="29">
        <v>1</v>
      </c>
      <c r="F45" s="29">
        <v>5</v>
      </c>
      <c r="G45" s="30">
        <f>SUM(E45:F45)</f>
        <v>6</v>
      </c>
      <c r="H45" s="29">
        <v>1</v>
      </c>
      <c r="I45" s="29">
        <v>12</v>
      </c>
      <c r="J45" s="30">
        <f>SUM(H45:I45)</f>
        <v>13</v>
      </c>
      <c r="K45" s="29">
        <f aca="true" t="shared" si="14" ref="K45:M46">SUM(B45,E45,H45)</f>
        <v>2</v>
      </c>
      <c r="L45" s="29">
        <f t="shared" si="14"/>
        <v>22</v>
      </c>
      <c r="M45" s="30">
        <f t="shared" si="14"/>
        <v>24</v>
      </c>
    </row>
    <row r="46" spans="1:13" ht="24" customHeight="1">
      <c r="A46" s="7" t="s">
        <v>80</v>
      </c>
      <c r="B46" s="29">
        <v>1</v>
      </c>
      <c r="C46" s="29">
        <v>2</v>
      </c>
      <c r="D46" s="30">
        <f t="shared" si="8"/>
        <v>3</v>
      </c>
      <c r="E46" s="29">
        <v>0</v>
      </c>
      <c r="F46" s="29">
        <v>0</v>
      </c>
      <c r="G46" s="30">
        <f t="shared" si="9"/>
        <v>0</v>
      </c>
      <c r="H46" s="29">
        <v>5</v>
      </c>
      <c r="I46" s="29">
        <v>8</v>
      </c>
      <c r="J46" s="30">
        <f t="shared" si="10"/>
        <v>13</v>
      </c>
      <c r="K46" s="29">
        <f t="shared" si="14"/>
        <v>6</v>
      </c>
      <c r="L46" s="29">
        <f t="shared" si="14"/>
        <v>10</v>
      </c>
      <c r="M46" s="30">
        <f t="shared" si="14"/>
        <v>16</v>
      </c>
    </row>
    <row r="47" spans="1:13" ht="24" customHeight="1">
      <c r="A47" s="7" t="s">
        <v>81</v>
      </c>
      <c r="B47" s="29">
        <v>0</v>
      </c>
      <c r="C47" s="29">
        <v>0</v>
      </c>
      <c r="D47" s="30">
        <f t="shared" si="8"/>
        <v>0</v>
      </c>
      <c r="E47" s="29">
        <v>0</v>
      </c>
      <c r="F47" s="29">
        <v>0</v>
      </c>
      <c r="G47" s="30">
        <f t="shared" si="9"/>
        <v>0</v>
      </c>
      <c r="H47" s="29">
        <v>3</v>
      </c>
      <c r="I47" s="29">
        <v>0</v>
      </c>
      <c r="J47" s="30">
        <f t="shared" si="10"/>
        <v>3</v>
      </c>
      <c r="K47" s="29">
        <f t="shared" si="11"/>
        <v>3</v>
      </c>
      <c r="L47" s="29">
        <f t="shared" si="12"/>
        <v>0</v>
      </c>
      <c r="M47" s="30">
        <f t="shared" si="13"/>
        <v>3</v>
      </c>
    </row>
    <row r="48" spans="1:13" ht="24" customHeight="1">
      <c r="A48" s="7" t="s">
        <v>21</v>
      </c>
      <c r="B48" s="29">
        <v>0</v>
      </c>
      <c r="C48" s="29">
        <v>2</v>
      </c>
      <c r="D48" s="30">
        <f t="shared" si="8"/>
        <v>2</v>
      </c>
      <c r="E48" s="29">
        <v>0</v>
      </c>
      <c r="F48" s="29">
        <v>0</v>
      </c>
      <c r="G48" s="30">
        <f t="shared" si="9"/>
        <v>0</v>
      </c>
      <c r="H48" s="29">
        <v>0</v>
      </c>
      <c r="I48" s="29">
        <v>1</v>
      </c>
      <c r="J48" s="30">
        <f t="shared" si="10"/>
        <v>1</v>
      </c>
      <c r="K48" s="29">
        <f t="shared" si="11"/>
        <v>0</v>
      </c>
      <c r="L48" s="29">
        <f t="shared" si="12"/>
        <v>3</v>
      </c>
      <c r="M48" s="30">
        <f t="shared" si="13"/>
        <v>3</v>
      </c>
    </row>
    <row r="49" spans="1:13" ht="24" customHeight="1">
      <c r="A49" s="7" t="s">
        <v>31</v>
      </c>
      <c r="B49" s="29">
        <v>0</v>
      </c>
      <c r="C49" s="29">
        <v>0</v>
      </c>
      <c r="D49" s="30">
        <f t="shared" si="8"/>
        <v>0</v>
      </c>
      <c r="E49" s="29">
        <v>0</v>
      </c>
      <c r="F49" s="29">
        <v>0</v>
      </c>
      <c r="G49" s="30">
        <f t="shared" si="9"/>
        <v>0</v>
      </c>
      <c r="H49" s="29">
        <v>1</v>
      </c>
      <c r="I49" s="29">
        <v>0</v>
      </c>
      <c r="J49" s="30">
        <f t="shared" si="10"/>
        <v>1</v>
      </c>
      <c r="K49" s="29">
        <f t="shared" si="11"/>
        <v>1</v>
      </c>
      <c r="L49" s="29">
        <f t="shared" si="12"/>
        <v>0</v>
      </c>
      <c r="M49" s="30">
        <f t="shared" si="13"/>
        <v>1</v>
      </c>
    </row>
    <row r="50" spans="1:13" ht="24" customHeight="1">
      <c r="A50" s="7" t="s">
        <v>85</v>
      </c>
      <c r="B50" s="29">
        <v>3</v>
      </c>
      <c r="C50" s="29">
        <v>8</v>
      </c>
      <c r="D50" s="30">
        <f t="shared" si="8"/>
        <v>11</v>
      </c>
      <c r="E50" s="29">
        <v>6</v>
      </c>
      <c r="F50" s="29">
        <v>8</v>
      </c>
      <c r="G50" s="30">
        <f t="shared" si="9"/>
        <v>14</v>
      </c>
      <c r="H50" s="29">
        <v>4</v>
      </c>
      <c r="I50" s="29">
        <v>18</v>
      </c>
      <c r="J50" s="30">
        <f t="shared" si="10"/>
        <v>22</v>
      </c>
      <c r="K50" s="29">
        <f t="shared" si="11"/>
        <v>13</v>
      </c>
      <c r="L50" s="29">
        <f t="shared" si="12"/>
        <v>34</v>
      </c>
      <c r="M50" s="30">
        <f t="shared" si="13"/>
        <v>47</v>
      </c>
    </row>
    <row r="51" spans="1:13" ht="24" customHeight="1">
      <c r="A51" s="7" t="s">
        <v>87</v>
      </c>
      <c r="B51" s="29">
        <v>2</v>
      </c>
      <c r="C51" s="29">
        <v>7</v>
      </c>
      <c r="D51" s="30">
        <f t="shared" si="8"/>
        <v>9</v>
      </c>
      <c r="E51" s="29">
        <v>0</v>
      </c>
      <c r="F51" s="29">
        <v>2</v>
      </c>
      <c r="G51" s="30">
        <f t="shared" si="9"/>
        <v>2</v>
      </c>
      <c r="H51" s="29">
        <v>0</v>
      </c>
      <c r="I51" s="29">
        <v>5</v>
      </c>
      <c r="J51" s="30">
        <f t="shared" si="10"/>
        <v>5</v>
      </c>
      <c r="K51" s="29">
        <f t="shared" si="11"/>
        <v>2</v>
      </c>
      <c r="L51" s="29">
        <f t="shared" si="12"/>
        <v>14</v>
      </c>
      <c r="M51" s="30">
        <f t="shared" si="13"/>
        <v>16</v>
      </c>
    </row>
    <row r="52" spans="1:13" ht="24" customHeight="1">
      <c r="A52" s="21" t="s">
        <v>6</v>
      </c>
      <c r="B52" s="33">
        <f>SUM(B44:B51)</f>
        <v>8</v>
      </c>
      <c r="C52" s="33">
        <f>SUM(C44:C51)</f>
        <v>32</v>
      </c>
      <c r="D52" s="33">
        <f t="shared" si="8"/>
        <v>40</v>
      </c>
      <c r="E52" s="33">
        <f>SUM(E44:E51)</f>
        <v>10</v>
      </c>
      <c r="F52" s="33">
        <f>SUM(F44:F51)</f>
        <v>21</v>
      </c>
      <c r="G52" s="33">
        <f t="shared" si="9"/>
        <v>31</v>
      </c>
      <c r="H52" s="33">
        <f>SUM(H44:H51)</f>
        <v>15</v>
      </c>
      <c r="I52" s="33">
        <f>SUM(I44:I51)</f>
        <v>51</v>
      </c>
      <c r="J52" s="33">
        <f t="shared" si="10"/>
        <v>66</v>
      </c>
      <c r="K52" s="33">
        <f t="shared" si="11"/>
        <v>33</v>
      </c>
      <c r="L52" s="33">
        <f t="shared" si="12"/>
        <v>104</v>
      </c>
      <c r="M52" s="33">
        <f t="shared" si="13"/>
        <v>137</v>
      </c>
    </row>
    <row r="53" spans="1:14" s="25" customFormat="1" ht="32.25" customHeight="1" thickBot="1">
      <c r="A53" s="24" t="s">
        <v>106</v>
      </c>
      <c r="B53" s="34">
        <f>SUM(B29,B32,B38,B52)</f>
        <v>18</v>
      </c>
      <c r="C53" s="34">
        <f>SUM(C29,C32,C38,C52)</f>
        <v>51</v>
      </c>
      <c r="D53" s="34">
        <f>SUM(B53:C53)</f>
        <v>69</v>
      </c>
      <c r="E53" s="34">
        <f>SUM(E29,E32,E38,E52)</f>
        <v>16</v>
      </c>
      <c r="F53" s="34">
        <f>SUM(F29,F32,F38,F52)</f>
        <v>33</v>
      </c>
      <c r="G53" s="34">
        <f>SUM(E53:F53)</f>
        <v>49</v>
      </c>
      <c r="H53" s="34">
        <f>SUM(H29,H32,H38,H52)</f>
        <v>39</v>
      </c>
      <c r="I53" s="34">
        <f>SUM(I29,I32,I38,I52)</f>
        <v>92</v>
      </c>
      <c r="J53" s="34">
        <f>SUM(H53:I53)</f>
        <v>131</v>
      </c>
      <c r="K53" s="34">
        <f>SUM(K29,K32,K38,K52)</f>
        <v>73</v>
      </c>
      <c r="L53" s="34">
        <f>SUM(L29,L32,L38,L52)</f>
        <v>176</v>
      </c>
      <c r="M53" s="34">
        <f>SUM(K53:L53)</f>
        <v>249</v>
      </c>
      <c r="N53" s="706"/>
    </row>
    <row r="54" spans="1:13" ht="27" customHeight="1" thickTop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4" s="1" customFormat="1" ht="25.5" customHeight="1">
      <c r="A55" s="881" t="s">
        <v>0</v>
      </c>
      <c r="B55" s="881"/>
      <c r="C55" s="881"/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703"/>
    </row>
    <row r="56" spans="1:14" s="1" customFormat="1" ht="25.5" customHeight="1">
      <c r="A56" s="881" t="s">
        <v>352</v>
      </c>
      <c r="B56" s="881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703"/>
    </row>
    <row r="57" ht="21" customHeight="1"/>
    <row r="58" spans="1:14" s="5" customFormat="1" ht="24" customHeight="1">
      <c r="A58" s="867" t="s">
        <v>1</v>
      </c>
      <c r="B58" s="869" t="s">
        <v>2</v>
      </c>
      <c r="C58" s="870"/>
      <c r="D58" s="871"/>
      <c r="E58" s="869" t="s">
        <v>3</v>
      </c>
      <c r="F58" s="870"/>
      <c r="G58" s="871"/>
      <c r="H58" s="869" t="s">
        <v>155</v>
      </c>
      <c r="I58" s="870"/>
      <c r="J58" s="871"/>
      <c r="K58" s="869" t="s">
        <v>7</v>
      </c>
      <c r="L58" s="870"/>
      <c r="M58" s="871"/>
      <c r="N58" s="704"/>
    </row>
    <row r="59" spans="1:14" s="5" customFormat="1" ht="24" customHeight="1">
      <c r="A59" s="868"/>
      <c r="B59" s="6" t="s">
        <v>4</v>
      </c>
      <c r="C59" s="6" t="s">
        <v>5</v>
      </c>
      <c r="D59" s="6" t="s">
        <v>6</v>
      </c>
      <c r="E59" s="6" t="s">
        <v>4</v>
      </c>
      <c r="F59" s="6" t="s">
        <v>5</v>
      </c>
      <c r="G59" s="6" t="s">
        <v>6</v>
      </c>
      <c r="H59" s="6" t="s">
        <v>4</v>
      </c>
      <c r="I59" s="6" t="s">
        <v>5</v>
      </c>
      <c r="J59" s="6" t="s">
        <v>6</v>
      </c>
      <c r="K59" s="6" t="s">
        <v>4</v>
      </c>
      <c r="L59" s="6" t="s">
        <v>5</v>
      </c>
      <c r="M59" s="6" t="s">
        <v>6</v>
      </c>
      <c r="N59" s="704"/>
    </row>
    <row r="60" spans="1:13" ht="24" customHeight="1">
      <c r="A60" s="35" t="s">
        <v>77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24" customHeight="1">
      <c r="A61" s="7" t="s">
        <v>97</v>
      </c>
      <c r="B61" s="29">
        <v>3</v>
      </c>
      <c r="C61" s="29">
        <v>3</v>
      </c>
      <c r="D61" s="30">
        <f>SUM(B61:C61)</f>
        <v>6</v>
      </c>
      <c r="E61" s="29">
        <v>0</v>
      </c>
      <c r="F61" s="29">
        <v>0</v>
      </c>
      <c r="G61" s="30">
        <f>SUM(E61:F61)</f>
        <v>0</v>
      </c>
      <c r="H61" s="29">
        <v>2</v>
      </c>
      <c r="I61" s="29">
        <v>4</v>
      </c>
      <c r="J61" s="30">
        <f>SUM(H61:I61)</f>
        <v>6</v>
      </c>
      <c r="K61" s="29">
        <f>SUM(B61,E61,H61)</f>
        <v>5</v>
      </c>
      <c r="L61" s="29">
        <f>SUM(C61,F61,I61)</f>
        <v>7</v>
      </c>
      <c r="M61" s="30">
        <f>SUM(D61,G61,J61)</f>
        <v>12</v>
      </c>
    </row>
    <row r="62" spans="1:13" ht="24" customHeight="1">
      <c r="A62" s="7" t="s">
        <v>96</v>
      </c>
      <c r="B62" s="29">
        <v>0</v>
      </c>
      <c r="C62" s="29">
        <v>0</v>
      </c>
      <c r="D62" s="30">
        <f>SUM(B62:C62)</f>
        <v>0</v>
      </c>
      <c r="E62" s="29">
        <v>0</v>
      </c>
      <c r="F62" s="29">
        <v>0</v>
      </c>
      <c r="G62" s="30">
        <f>SUM(E62:F62)</f>
        <v>0</v>
      </c>
      <c r="H62" s="29">
        <v>1</v>
      </c>
      <c r="I62" s="29">
        <v>6</v>
      </c>
      <c r="J62" s="30">
        <f>SUM(H62:I62)</f>
        <v>7</v>
      </c>
      <c r="K62" s="29">
        <f aca="true" t="shared" si="15" ref="K62:M63">SUM(B62,E62,H62)</f>
        <v>1</v>
      </c>
      <c r="L62" s="29">
        <f t="shared" si="15"/>
        <v>6</v>
      </c>
      <c r="M62" s="30">
        <f t="shared" si="15"/>
        <v>7</v>
      </c>
    </row>
    <row r="63" spans="1:13" ht="24" customHeight="1">
      <c r="A63" s="7" t="s">
        <v>98</v>
      </c>
      <c r="B63" s="29">
        <v>15</v>
      </c>
      <c r="C63" s="29">
        <v>5</v>
      </c>
      <c r="D63" s="30">
        <f>SUM(B63:C63)</f>
        <v>20</v>
      </c>
      <c r="E63" s="29">
        <v>4</v>
      </c>
      <c r="F63" s="29">
        <v>9</v>
      </c>
      <c r="G63" s="30">
        <f>SUM(E63:F63)</f>
        <v>13</v>
      </c>
      <c r="H63" s="29">
        <v>5</v>
      </c>
      <c r="I63" s="29">
        <v>8</v>
      </c>
      <c r="J63" s="30">
        <f>SUM(H63:I63)</f>
        <v>13</v>
      </c>
      <c r="K63" s="29">
        <f t="shared" si="15"/>
        <v>24</v>
      </c>
      <c r="L63" s="29">
        <f t="shared" si="15"/>
        <v>22</v>
      </c>
      <c r="M63" s="30">
        <f t="shared" si="15"/>
        <v>46</v>
      </c>
    </row>
    <row r="64" spans="1:13" ht="9.75" customHeight="1">
      <c r="A64" s="7"/>
      <c r="B64" s="29"/>
      <c r="C64" s="29"/>
      <c r="D64" s="30"/>
      <c r="E64" s="29"/>
      <c r="F64" s="29"/>
      <c r="G64" s="30"/>
      <c r="H64" s="29"/>
      <c r="I64" s="29"/>
      <c r="J64" s="30"/>
      <c r="K64" s="29"/>
      <c r="L64" s="29"/>
      <c r="M64" s="30"/>
    </row>
    <row r="65" spans="1:13" ht="24" customHeight="1">
      <c r="A65" s="9" t="s">
        <v>6</v>
      </c>
      <c r="B65" s="31">
        <f>SUM(B61:B64)</f>
        <v>18</v>
      </c>
      <c r="C65" s="31">
        <f>SUM(C61:C64)</f>
        <v>8</v>
      </c>
      <c r="D65" s="31">
        <f>SUM(B65:C65)</f>
        <v>26</v>
      </c>
      <c r="E65" s="31">
        <f>SUM(E61:E64)</f>
        <v>4</v>
      </c>
      <c r="F65" s="31">
        <f>SUM(F61:F64)</f>
        <v>9</v>
      </c>
      <c r="G65" s="31">
        <f>SUM(E65:F65)</f>
        <v>13</v>
      </c>
      <c r="H65" s="31">
        <f>SUM(H61:H64)</f>
        <v>8</v>
      </c>
      <c r="I65" s="31">
        <f>SUM(I61:I64)</f>
        <v>18</v>
      </c>
      <c r="J65" s="31">
        <f>SUM(H65:I65)</f>
        <v>26</v>
      </c>
      <c r="K65" s="31">
        <f>SUM(B65,E65,H65)</f>
        <v>30</v>
      </c>
      <c r="L65" s="31">
        <f>SUM(C65,F65,I65)</f>
        <v>35</v>
      </c>
      <c r="M65" s="31">
        <f>SUM(D65,G65,J65)</f>
        <v>65</v>
      </c>
    </row>
    <row r="66" spans="1:13" ht="24" customHeight="1">
      <c r="A66" s="16" t="s">
        <v>142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4" customHeight="1">
      <c r="A67" s="28" t="s">
        <v>153</v>
      </c>
      <c r="B67" s="36">
        <v>6</v>
      </c>
      <c r="C67" s="36">
        <v>25</v>
      </c>
      <c r="D67" s="37">
        <f>SUM(B67:C67)</f>
        <v>31</v>
      </c>
      <c r="E67" s="36">
        <v>7</v>
      </c>
      <c r="F67" s="36">
        <v>16</v>
      </c>
      <c r="G67" s="37">
        <f>SUM(E67:F67)</f>
        <v>23</v>
      </c>
      <c r="H67" s="37">
        <v>12</v>
      </c>
      <c r="I67" s="37">
        <v>35</v>
      </c>
      <c r="J67" s="37">
        <f>SUM(H67:I67)</f>
        <v>47</v>
      </c>
      <c r="K67" s="36">
        <f aca="true" t="shared" si="16" ref="K67:M68">SUM(B67,E67,H67)</f>
        <v>25</v>
      </c>
      <c r="L67" s="36">
        <f t="shared" si="16"/>
        <v>76</v>
      </c>
      <c r="M67" s="37">
        <f t="shared" si="16"/>
        <v>101</v>
      </c>
    </row>
    <row r="68" spans="1:13" ht="24" customHeight="1">
      <c r="A68" s="9" t="s">
        <v>6</v>
      </c>
      <c r="B68" s="31">
        <f>SUM(B66:B67)</f>
        <v>6</v>
      </c>
      <c r="C68" s="31">
        <f>SUM(C66:C67)</f>
        <v>25</v>
      </c>
      <c r="D68" s="31">
        <f>SUM(B68:C68)</f>
        <v>31</v>
      </c>
      <c r="E68" s="31">
        <f>SUM(E66:E67)</f>
        <v>7</v>
      </c>
      <c r="F68" s="31">
        <f>SUM(F66:F67)</f>
        <v>16</v>
      </c>
      <c r="G68" s="31">
        <f>SUM(E68:F68)</f>
        <v>23</v>
      </c>
      <c r="H68" s="31">
        <f>SUM(H66:H67)</f>
        <v>12</v>
      </c>
      <c r="I68" s="31">
        <f>SUM(I66:I67)</f>
        <v>35</v>
      </c>
      <c r="J68" s="31">
        <f>SUM(H68:I68)</f>
        <v>47</v>
      </c>
      <c r="K68" s="31">
        <f t="shared" si="16"/>
        <v>25</v>
      </c>
      <c r="L68" s="31">
        <f t="shared" si="16"/>
        <v>76</v>
      </c>
      <c r="M68" s="31">
        <f t="shared" si="16"/>
        <v>101</v>
      </c>
    </row>
    <row r="69" spans="1:13" ht="24" customHeight="1">
      <c r="A69" s="1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24" customHeight="1">
      <c r="A70" s="14" t="s">
        <v>99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4" s="5" customFormat="1" ht="23.25" customHeight="1">
      <c r="A71" s="867" t="s">
        <v>1</v>
      </c>
      <c r="B71" s="869" t="s">
        <v>2</v>
      </c>
      <c r="C71" s="870"/>
      <c r="D71" s="871"/>
      <c r="E71" s="869" t="s">
        <v>3</v>
      </c>
      <c r="F71" s="870"/>
      <c r="G71" s="871"/>
      <c r="H71" s="869" t="s">
        <v>155</v>
      </c>
      <c r="I71" s="870"/>
      <c r="J71" s="871"/>
      <c r="K71" s="869" t="s">
        <v>7</v>
      </c>
      <c r="L71" s="870"/>
      <c r="M71" s="871"/>
      <c r="N71" s="704"/>
    </row>
    <row r="72" spans="1:14" s="5" customFormat="1" ht="23.25" customHeight="1">
      <c r="A72" s="868"/>
      <c r="B72" s="6" t="s">
        <v>4</v>
      </c>
      <c r="C72" s="6" t="s">
        <v>5</v>
      </c>
      <c r="D72" s="6" t="s">
        <v>6</v>
      </c>
      <c r="E72" s="6" t="s">
        <v>4</v>
      </c>
      <c r="F72" s="6" t="s">
        <v>5</v>
      </c>
      <c r="G72" s="6" t="s">
        <v>6</v>
      </c>
      <c r="H72" s="6" t="s">
        <v>4</v>
      </c>
      <c r="I72" s="6" t="s">
        <v>5</v>
      </c>
      <c r="J72" s="6" t="s">
        <v>6</v>
      </c>
      <c r="K72" s="6" t="s">
        <v>4</v>
      </c>
      <c r="L72" s="6" t="s">
        <v>5</v>
      </c>
      <c r="M72" s="6" t="s">
        <v>6</v>
      </c>
      <c r="N72" s="704"/>
    </row>
    <row r="73" spans="1:14" s="5" customFormat="1" ht="24" customHeight="1">
      <c r="A73" s="16" t="s">
        <v>79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704"/>
    </row>
    <row r="74" spans="1:13" ht="21" customHeight="1">
      <c r="A74" s="7" t="s">
        <v>90</v>
      </c>
      <c r="B74" s="29">
        <v>15</v>
      </c>
      <c r="C74" s="29">
        <v>41</v>
      </c>
      <c r="D74" s="30">
        <f aca="true" t="shared" si="17" ref="D74:D81">SUM(B74:C74)</f>
        <v>56</v>
      </c>
      <c r="E74" s="29">
        <v>17</v>
      </c>
      <c r="F74" s="29">
        <v>24</v>
      </c>
      <c r="G74" s="30">
        <f aca="true" t="shared" si="18" ref="G74:G84">SUM(E74:F74)</f>
        <v>41</v>
      </c>
      <c r="H74" s="29">
        <v>0</v>
      </c>
      <c r="I74" s="29">
        <v>0</v>
      </c>
      <c r="J74" s="30">
        <f aca="true" t="shared" si="19" ref="J74:J84">SUM(H74:I74)</f>
        <v>0</v>
      </c>
      <c r="K74" s="29">
        <f aca="true" t="shared" si="20" ref="K74:K81">SUM(B74,E74,H74)</f>
        <v>32</v>
      </c>
      <c r="L74" s="29">
        <f aca="true" t="shared" si="21" ref="L74:L81">SUM(C74,F74,I74)</f>
        <v>65</v>
      </c>
      <c r="M74" s="30">
        <f aca="true" t="shared" si="22" ref="M74:M81">SUM(D74,G74,J74)</f>
        <v>97</v>
      </c>
    </row>
    <row r="75" spans="1:13" ht="21" customHeight="1">
      <c r="A75" s="7" t="s">
        <v>91</v>
      </c>
      <c r="B75" s="29">
        <v>21</v>
      </c>
      <c r="C75" s="29">
        <v>34</v>
      </c>
      <c r="D75" s="30">
        <f t="shared" si="17"/>
        <v>55</v>
      </c>
      <c r="E75" s="29">
        <v>22</v>
      </c>
      <c r="F75" s="29">
        <v>33</v>
      </c>
      <c r="G75" s="30">
        <f t="shared" si="18"/>
        <v>55</v>
      </c>
      <c r="H75" s="29">
        <v>2</v>
      </c>
      <c r="I75" s="29">
        <v>1</v>
      </c>
      <c r="J75" s="30">
        <f t="shared" si="19"/>
        <v>3</v>
      </c>
      <c r="K75" s="29">
        <f t="shared" si="20"/>
        <v>45</v>
      </c>
      <c r="L75" s="29">
        <f t="shared" si="21"/>
        <v>68</v>
      </c>
      <c r="M75" s="30">
        <f t="shared" si="22"/>
        <v>113</v>
      </c>
    </row>
    <row r="76" spans="1:13" ht="21" customHeight="1">
      <c r="A76" s="7" t="s">
        <v>92</v>
      </c>
      <c r="B76" s="29">
        <v>14</v>
      </c>
      <c r="C76" s="29">
        <v>41</v>
      </c>
      <c r="D76" s="30">
        <f t="shared" si="17"/>
        <v>55</v>
      </c>
      <c r="E76" s="29">
        <v>13</v>
      </c>
      <c r="F76" s="29">
        <v>38</v>
      </c>
      <c r="G76" s="30">
        <f t="shared" si="18"/>
        <v>51</v>
      </c>
      <c r="H76" s="29">
        <v>0</v>
      </c>
      <c r="I76" s="29">
        <v>2</v>
      </c>
      <c r="J76" s="30">
        <f t="shared" si="19"/>
        <v>2</v>
      </c>
      <c r="K76" s="29">
        <f t="shared" si="20"/>
        <v>27</v>
      </c>
      <c r="L76" s="29">
        <f t="shared" si="21"/>
        <v>81</v>
      </c>
      <c r="M76" s="30">
        <f t="shared" si="22"/>
        <v>108</v>
      </c>
    </row>
    <row r="77" spans="1:13" ht="21" customHeight="1">
      <c r="A77" s="7" t="s">
        <v>93</v>
      </c>
      <c r="B77" s="29">
        <v>13</v>
      </c>
      <c r="C77" s="29">
        <v>43</v>
      </c>
      <c r="D77" s="30">
        <f t="shared" si="17"/>
        <v>56</v>
      </c>
      <c r="E77" s="29">
        <v>8</v>
      </c>
      <c r="F77" s="29">
        <v>7</v>
      </c>
      <c r="G77" s="30">
        <f>SUM(E77:F77)</f>
        <v>15</v>
      </c>
      <c r="H77" s="29">
        <v>0</v>
      </c>
      <c r="I77" s="29">
        <v>0</v>
      </c>
      <c r="J77" s="30">
        <f>SUM(H77:I77)</f>
        <v>0</v>
      </c>
      <c r="K77" s="29">
        <f t="shared" si="20"/>
        <v>21</v>
      </c>
      <c r="L77" s="29">
        <f t="shared" si="21"/>
        <v>50</v>
      </c>
      <c r="M77" s="30">
        <f t="shared" si="22"/>
        <v>71</v>
      </c>
    </row>
    <row r="78" spans="1:13" ht="21" customHeight="1">
      <c r="A78" s="7" t="s">
        <v>345</v>
      </c>
      <c r="B78" s="29">
        <v>20</v>
      </c>
      <c r="C78" s="29">
        <v>36</v>
      </c>
      <c r="D78" s="30">
        <f t="shared" si="17"/>
        <v>56</v>
      </c>
      <c r="E78" s="29">
        <v>19</v>
      </c>
      <c r="F78" s="29">
        <v>18</v>
      </c>
      <c r="G78" s="30">
        <f>SUM(E78:F78)</f>
        <v>37</v>
      </c>
      <c r="H78" s="29">
        <v>0</v>
      </c>
      <c r="I78" s="29">
        <v>0</v>
      </c>
      <c r="J78" s="30">
        <f>SUM(H78:I78)</f>
        <v>0</v>
      </c>
      <c r="K78" s="29">
        <f t="shared" si="20"/>
        <v>39</v>
      </c>
      <c r="L78" s="29">
        <f t="shared" si="21"/>
        <v>54</v>
      </c>
      <c r="M78" s="30">
        <f t="shared" si="22"/>
        <v>93</v>
      </c>
    </row>
    <row r="79" spans="1:13" ht="21" customHeight="1">
      <c r="A79" s="7" t="s">
        <v>346</v>
      </c>
      <c r="B79" s="29">
        <v>24</v>
      </c>
      <c r="C79" s="29">
        <v>32</v>
      </c>
      <c r="D79" s="30">
        <f t="shared" si="17"/>
        <v>56</v>
      </c>
      <c r="E79" s="29">
        <v>0</v>
      </c>
      <c r="F79" s="29">
        <v>0</v>
      </c>
      <c r="G79" s="30">
        <f>SUM(E79:F79)</f>
        <v>0</v>
      </c>
      <c r="H79" s="29">
        <v>0</v>
      </c>
      <c r="I79" s="29">
        <v>0</v>
      </c>
      <c r="J79" s="30">
        <f>SUM(H79:I79)</f>
        <v>0</v>
      </c>
      <c r="K79" s="29">
        <f t="shared" si="20"/>
        <v>24</v>
      </c>
      <c r="L79" s="29">
        <f t="shared" si="21"/>
        <v>32</v>
      </c>
      <c r="M79" s="30">
        <f t="shared" si="22"/>
        <v>56</v>
      </c>
    </row>
    <row r="80" spans="1:13" ht="21" customHeight="1">
      <c r="A80" s="7" t="s">
        <v>94</v>
      </c>
      <c r="B80" s="29">
        <v>0</v>
      </c>
      <c r="C80" s="29">
        <v>0</v>
      </c>
      <c r="D80" s="30">
        <f t="shared" si="17"/>
        <v>0</v>
      </c>
      <c r="E80" s="29">
        <v>0</v>
      </c>
      <c r="F80" s="29">
        <v>0</v>
      </c>
      <c r="G80" s="30">
        <f>SUM(E80:F80)</f>
        <v>0</v>
      </c>
      <c r="H80" s="29">
        <v>1</v>
      </c>
      <c r="I80" s="29">
        <v>8</v>
      </c>
      <c r="J80" s="30">
        <f>SUM(H80:I80)</f>
        <v>9</v>
      </c>
      <c r="K80" s="29">
        <f t="shared" si="20"/>
        <v>1</v>
      </c>
      <c r="L80" s="29">
        <f t="shared" si="21"/>
        <v>8</v>
      </c>
      <c r="M80" s="30">
        <f t="shared" si="22"/>
        <v>9</v>
      </c>
    </row>
    <row r="81" spans="1:13" ht="21" customHeight="1">
      <c r="A81" s="7" t="s">
        <v>95</v>
      </c>
      <c r="B81" s="29">
        <v>4</v>
      </c>
      <c r="C81" s="29">
        <v>25</v>
      </c>
      <c r="D81" s="30">
        <f t="shared" si="17"/>
        <v>29</v>
      </c>
      <c r="E81" s="29">
        <v>6</v>
      </c>
      <c r="F81" s="29">
        <v>13</v>
      </c>
      <c r="G81" s="30">
        <f t="shared" si="18"/>
        <v>19</v>
      </c>
      <c r="H81" s="29">
        <v>10</v>
      </c>
      <c r="I81" s="29">
        <v>61</v>
      </c>
      <c r="J81" s="30">
        <f t="shared" si="19"/>
        <v>71</v>
      </c>
      <c r="K81" s="29">
        <f t="shared" si="20"/>
        <v>20</v>
      </c>
      <c r="L81" s="29">
        <f t="shared" si="21"/>
        <v>99</v>
      </c>
      <c r="M81" s="30">
        <f t="shared" si="22"/>
        <v>119</v>
      </c>
    </row>
    <row r="82" spans="1:13" ht="21" customHeight="1">
      <c r="A82" s="7" t="s">
        <v>85</v>
      </c>
      <c r="B82" s="29">
        <v>15</v>
      </c>
      <c r="C82" s="29">
        <v>31</v>
      </c>
      <c r="D82" s="30">
        <f aca="true" t="shared" si="23" ref="D82:D88">SUM(B82:C82)</f>
        <v>46</v>
      </c>
      <c r="E82" s="29">
        <v>8</v>
      </c>
      <c r="F82" s="29">
        <v>25</v>
      </c>
      <c r="G82" s="30">
        <f t="shared" si="18"/>
        <v>33</v>
      </c>
      <c r="H82" s="29">
        <v>26</v>
      </c>
      <c r="I82" s="29">
        <v>48</v>
      </c>
      <c r="J82" s="30">
        <f t="shared" si="19"/>
        <v>74</v>
      </c>
      <c r="K82" s="29">
        <f aca="true" t="shared" si="24" ref="K82:M88">SUM(B82,E82,H82)</f>
        <v>49</v>
      </c>
      <c r="L82" s="29">
        <f t="shared" si="24"/>
        <v>104</v>
      </c>
      <c r="M82" s="30">
        <f t="shared" si="24"/>
        <v>153</v>
      </c>
    </row>
    <row r="83" spans="1:13" ht="21" customHeight="1">
      <c r="A83" s="7" t="s">
        <v>100</v>
      </c>
      <c r="B83" s="29">
        <v>7</v>
      </c>
      <c r="C83" s="29">
        <v>49</v>
      </c>
      <c r="D83" s="30">
        <f t="shared" si="23"/>
        <v>56</v>
      </c>
      <c r="E83" s="29">
        <v>4</v>
      </c>
      <c r="F83" s="29">
        <v>23</v>
      </c>
      <c r="G83" s="30">
        <f t="shared" si="18"/>
        <v>27</v>
      </c>
      <c r="H83" s="29">
        <v>7</v>
      </c>
      <c r="I83" s="29">
        <v>35</v>
      </c>
      <c r="J83" s="30">
        <f t="shared" si="19"/>
        <v>42</v>
      </c>
      <c r="K83" s="29">
        <f t="shared" si="24"/>
        <v>18</v>
      </c>
      <c r="L83" s="29">
        <f t="shared" si="24"/>
        <v>107</v>
      </c>
      <c r="M83" s="30">
        <f t="shared" si="24"/>
        <v>125</v>
      </c>
    </row>
    <row r="84" spans="1:13" ht="21" customHeight="1">
      <c r="A84" s="7" t="s">
        <v>80</v>
      </c>
      <c r="B84" s="29">
        <v>2</v>
      </c>
      <c r="C84" s="29">
        <v>16</v>
      </c>
      <c r="D84" s="30">
        <f t="shared" si="23"/>
        <v>18</v>
      </c>
      <c r="E84" s="29">
        <v>2</v>
      </c>
      <c r="F84" s="29">
        <v>8</v>
      </c>
      <c r="G84" s="30">
        <f t="shared" si="18"/>
        <v>10</v>
      </c>
      <c r="H84" s="29">
        <v>6</v>
      </c>
      <c r="I84" s="29">
        <v>16</v>
      </c>
      <c r="J84" s="30">
        <f t="shared" si="19"/>
        <v>22</v>
      </c>
      <c r="K84" s="29">
        <f t="shared" si="24"/>
        <v>10</v>
      </c>
      <c r="L84" s="29">
        <f t="shared" si="24"/>
        <v>40</v>
      </c>
      <c r="M84" s="30">
        <f t="shared" si="24"/>
        <v>50</v>
      </c>
    </row>
    <row r="85" spans="1:13" ht="21" customHeight="1">
      <c r="A85" s="7" t="s">
        <v>28</v>
      </c>
      <c r="B85" s="29">
        <v>1</v>
      </c>
      <c r="C85" s="29">
        <v>18</v>
      </c>
      <c r="D85" s="30">
        <f t="shared" si="23"/>
        <v>19</v>
      </c>
      <c r="E85" s="29">
        <v>2</v>
      </c>
      <c r="F85" s="29">
        <v>10</v>
      </c>
      <c r="G85" s="30">
        <f>SUM(E85:F85)</f>
        <v>12</v>
      </c>
      <c r="H85" s="29">
        <v>5</v>
      </c>
      <c r="I85" s="29">
        <v>20</v>
      </c>
      <c r="J85" s="30">
        <f>SUM(H85:I85)</f>
        <v>25</v>
      </c>
      <c r="K85" s="29">
        <f t="shared" si="24"/>
        <v>8</v>
      </c>
      <c r="L85" s="29">
        <f t="shared" si="24"/>
        <v>48</v>
      </c>
      <c r="M85" s="30">
        <f t="shared" si="24"/>
        <v>56</v>
      </c>
    </row>
    <row r="86" spans="1:13" ht="21" customHeight="1">
      <c r="A86" s="7" t="s">
        <v>31</v>
      </c>
      <c r="B86" s="29">
        <v>12</v>
      </c>
      <c r="C86" s="29">
        <v>1</v>
      </c>
      <c r="D86" s="30">
        <f t="shared" si="23"/>
        <v>13</v>
      </c>
      <c r="E86" s="29">
        <v>15</v>
      </c>
      <c r="F86" s="29">
        <v>3</v>
      </c>
      <c r="G86" s="30">
        <f>SUM(E86:F86)</f>
        <v>18</v>
      </c>
      <c r="H86" s="29">
        <v>17</v>
      </c>
      <c r="I86" s="29">
        <v>3</v>
      </c>
      <c r="J86" s="30">
        <f>SUM(H86:I86)</f>
        <v>20</v>
      </c>
      <c r="K86" s="29">
        <f t="shared" si="24"/>
        <v>44</v>
      </c>
      <c r="L86" s="29">
        <f t="shared" si="24"/>
        <v>7</v>
      </c>
      <c r="M86" s="30">
        <f t="shared" si="24"/>
        <v>51</v>
      </c>
    </row>
    <row r="87" spans="1:13" ht="21" customHeight="1">
      <c r="A87" s="7" t="s">
        <v>143</v>
      </c>
      <c r="B87" s="29">
        <v>0</v>
      </c>
      <c r="C87" s="29">
        <v>0</v>
      </c>
      <c r="D87" s="30">
        <f t="shared" si="23"/>
        <v>0</v>
      </c>
      <c r="E87" s="29">
        <v>0</v>
      </c>
      <c r="F87" s="29">
        <v>8</v>
      </c>
      <c r="G87" s="30">
        <f>SUM(E87:F87)</f>
        <v>8</v>
      </c>
      <c r="H87" s="29">
        <v>5</v>
      </c>
      <c r="I87" s="29">
        <v>7</v>
      </c>
      <c r="J87" s="30">
        <f>SUM(H87:I87)</f>
        <v>12</v>
      </c>
      <c r="K87" s="29">
        <f t="shared" si="24"/>
        <v>5</v>
      </c>
      <c r="L87" s="29">
        <f t="shared" si="24"/>
        <v>15</v>
      </c>
      <c r="M87" s="30">
        <f t="shared" si="24"/>
        <v>20</v>
      </c>
    </row>
    <row r="88" spans="1:13" ht="21" customHeight="1">
      <c r="A88" s="7" t="s">
        <v>101</v>
      </c>
      <c r="B88" s="29">
        <v>3</v>
      </c>
      <c r="C88" s="29">
        <v>3</v>
      </c>
      <c r="D88" s="30">
        <f t="shared" si="23"/>
        <v>6</v>
      </c>
      <c r="E88" s="29">
        <v>1</v>
      </c>
      <c r="F88" s="29">
        <v>2</v>
      </c>
      <c r="G88" s="30">
        <f>SUM(E88:F88)</f>
        <v>3</v>
      </c>
      <c r="H88" s="29">
        <v>4</v>
      </c>
      <c r="I88" s="29">
        <v>7</v>
      </c>
      <c r="J88" s="30">
        <f>SUM(H88:I88)</f>
        <v>11</v>
      </c>
      <c r="K88" s="29">
        <f t="shared" si="24"/>
        <v>8</v>
      </c>
      <c r="L88" s="29">
        <f t="shared" si="24"/>
        <v>12</v>
      </c>
      <c r="M88" s="30">
        <f t="shared" si="24"/>
        <v>20</v>
      </c>
    </row>
    <row r="89" spans="1:13" ht="24.75" customHeight="1">
      <c r="A89" s="9" t="s">
        <v>6</v>
      </c>
      <c r="B89" s="31">
        <f>SUM(B74:B88)</f>
        <v>151</v>
      </c>
      <c r="C89" s="31">
        <f>SUM(C74:C88)</f>
        <v>370</v>
      </c>
      <c r="D89" s="31">
        <f>SUM(B89:C89)</f>
        <v>521</v>
      </c>
      <c r="E89" s="31">
        <f>SUM(E74:E88)</f>
        <v>117</v>
      </c>
      <c r="F89" s="31">
        <f>SUM(F74:F88)</f>
        <v>212</v>
      </c>
      <c r="G89" s="31">
        <f>SUM(E89:F89)</f>
        <v>329</v>
      </c>
      <c r="H89" s="31">
        <f>SUM(H74:H88)</f>
        <v>83</v>
      </c>
      <c r="I89" s="31">
        <f>SUM(I74:I88)</f>
        <v>208</v>
      </c>
      <c r="J89" s="31">
        <f>SUM(H89:I89)</f>
        <v>291</v>
      </c>
      <c r="K89" s="31">
        <f>SUM(K74:K88)</f>
        <v>351</v>
      </c>
      <c r="L89" s="31">
        <f>SUM(L74:L88)</f>
        <v>790</v>
      </c>
      <c r="M89" s="31">
        <f>SUM(K89:L89)</f>
        <v>1141</v>
      </c>
    </row>
    <row r="90" spans="1:13" ht="24.75" customHeight="1">
      <c r="A90" s="9" t="s">
        <v>105</v>
      </c>
      <c r="B90" s="31">
        <f>SUM(B65,B68,B89)</f>
        <v>175</v>
      </c>
      <c r="C90" s="31">
        <f aca="true" t="shared" si="25" ref="C90:M90">SUM(C65,C68,C89)</f>
        <v>403</v>
      </c>
      <c r="D90" s="31">
        <f t="shared" si="25"/>
        <v>578</v>
      </c>
      <c r="E90" s="31">
        <f t="shared" si="25"/>
        <v>128</v>
      </c>
      <c r="F90" s="31">
        <f t="shared" si="25"/>
        <v>237</v>
      </c>
      <c r="G90" s="31">
        <f t="shared" si="25"/>
        <v>365</v>
      </c>
      <c r="H90" s="31">
        <f t="shared" si="25"/>
        <v>103</v>
      </c>
      <c r="I90" s="31">
        <f t="shared" si="25"/>
        <v>261</v>
      </c>
      <c r="J90" s="31">
        <f t="shared" si="25"/>
        <v>364</v>
      </c>
      <c r="K90" s="31">
        <f t="shared" si="25"/>
        <v>406</v>
      </c>
      <c r="L90" s="31">
        <f t="shared" si="25"/>
        <v>901</v>
      </c>
      <c r="M90" s="31">
        <f t="shared" si="25"/>
        <v>1307</v>
      </c>
    </row>
    <row r="92" spans="1:14" s="1" customFormat="1" ht="28.5" customHeight="1">
      <c r="A92" s="881" t="s">
        <v>0</v>
      </c>
      <c r="B92" s="881"/>
      <c r="C92" s="881"/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703"/>
    </row>
    <row r="93" spans="1:14" s="1" customFormat="1" ht="28.5" customHeight="1">
      <c r="A93" s="881" t="s">
        <v>353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703"/>
    </row>
    <row r="94" spans="1:14" s="139" customFormat="1" ht="24" customHeight="1">
      <c r="A94" s="10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707"/>
    </row>
    <row r="95" spans="1:14" s="5" customFormat="1" ht="24" customHeight="1">
      <c r="A95" s="867" t="s">
        <v>76</v>
      </c>
      <c r="B95" s="869" t="s">
        <v>2</v>
      </c>
      <c r="C95" s="870"/>
      <c r="D95" s="871"/>
      <c r="E95" s="869" t="s">
        <v>3</v>
      </c>
      <c r="F95" s="870"/>
      <c r="G95" s="871"/>
      <c r="H95" s="869" t="s">
        <v>155</v>
      </c>
      <c r="I95" s="870"/>
      <c r="J95" s="871"/>
      <c r="K95" s="869" t="s">
        <v>7</v>
      </c>
      <c r="L95" s="870"/>
      <c r="M95" s="871"/>
      <c r="N95" s="704"/>
    </row>
    <row r="96" spans="1:14" s="5" customFormat="1" ht="24" customHeight="1">
      <c r="A96" s="868"/>
      <c r="B96" s="6" t="s">
        <v>4</v>
      </c>
      <c r="C96" s="6" t="s">
        <v>5</v>
      </c>
      <c r="D96" s="6" t="s">
        <v>6</v>
      </c>
      <c r="E96" s="6" t="s">
        <v>4</v>
      </c>
      <c r="F96" s="6" t="s">
        <v>5</v>
      </c>
      <c r="G96" s="6" t="s">
        <v>6</v>
      </c>
      <c r="H96" s="6" t="s">
        <v>4</v>
      </c>
      <c r="I96" s="6" t="s">
        <v>5</v>
      </c>
      <c r="J96" s="6" t="s">
        <v>6</v>
      </c>
      <c r="K96" s="6" t="s">
        <v>4</v>
      </c>
      <c r="L96" s="6" t="s">
        <v>5</v>
      </c>
      <c r="M96" s="6" t="s">
        <v>6</v>
      </c>
      <c r="N96" s="704"/>
    </row>
    <row r="97" spans="1:13" ht="24" customHeight="1">
      <c r="A97" s="13" t="s">
        <v>103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24" customHeight="1">
      <c r="A98" s="7" t="s">
        <v>306</v>
      </c>
      <c r="B98" s="29">
        <v>0</v>
      </c>
      <c r="C98" s="29">
        <v>0</v>
      </c>
      <c r="D98" s="30">
        <f>SUM(B98:C98)</f>
        <v>0</v>
      </c>
      <c r="E98" s="29">
        <v>0</v>
      </c>
      <c r="F98" s="29">
        <v>0</v>
      </c>
      <c r="G98" s="30">
        <f>SUM(E98:F98)</f>
        <v>0</v>
      </c>
      <c r="H98" s="29">
        <v>8</v>
      </c>
      <c r="I98" s="29">
        <v>6</v>
      </c>
      <c r="J98" s="30">
        <f>SUM(H98:I98)</f>
        <v>14</v>
      </c>
      <c r="K98" s="29">
        <f aca="true" t="shared" si="26" ref="K98:M100">SUM(B98,E98,H98)</f>
        <v>8</v>
      </c>
      <c r="L98" s="29">
        <f t="shared" si="26"/>
        <v>6</v>
      </c>
      <c r="M98" s="30">
        <f t="shared" si="26"/>
        <v>14</v>
      </c>
    </row>
    <row r="99" spans="1:13" ht="24" customHeight="1">
      <c r="A99" s="7"/>
      <c r="B99" s="29"/>
      <c r="C99" s="29"/>
      <c r="D99" s="30"/>
      <c r="E99" s="29"/>
      <c r="F99" s="29"/>
      <c r="G99" s="30"/>
      <c r="H99" s="29"/>
      <c r="I99" s="29"/>
      <c r="J99" s="30"/>
      <c r="K99" s="29"/>
      <c r="L99" s="29"/>
      <c r="M99" s="30"/>
    </row>
    <row r="100" spans="1:13" ht="24" customHeight="1">
      <c r="A100" s="9" t="s">
        <v>6</v>
      </c>
      <c r="B100" s="31">
        <f>SUM(B98:B99)</f>
        <v>0</v>
      </c>
      <c r="C100" s="31">
        <f>SUM(C98:C99)</f>
        <v>0</v>
      </c>
      <c r="D100" s="31">
        <f>SUM(B100:C100)</f>
        <v>0</v>
      </c>
      <c r="E100" s="31">
        <f>SUM(E98:E99)</f>
        <v>0</v>
      </c>
      <c r="F100" s="31">
        <f>SUM(F98:F99)</f>
        <v>0</v>
      </c>
      <c r="G100" s="31">
        <f>SUM(E100:F100)</f>
        <v>0</v>
      </c>
      <c r="H100" s="31">
        <f>SUM(H98:H99)</f>
        <v>8</v>
      </c>
      <c r="I100" s="31">
        <f>SUM(I98:I99)</f>
        <v>6</v>
      </c>
      <c r="J100" s="31">
        <f>SUM(H100:I100)</f>
        <v>14</v>
      </c>
      <c r="K100" s="31">
        <f t="shared" si="26"/>
        <v>8</v>
      </c>
      <c r="L100" s="31">
        <f t="shared" si="26"/>
        <v>6</v>
      </c>
      <c r="M100" s="31">
        <f t="shared" si="26"/>
        <v>14</v>
      </c>
    </row>
    <row r="101" spans="1:13" ht="26.25" customHeight="1">
      <c r="A101" s="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4" s="1" customFormat="1" ht="28.5" customHeight="1">
      <c r="A102" s="881" t="s">
        <v>0</v>
      </c>
      <c r="B102" s="881"/>
      <c r="C102" s="881"/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703"/>
    </row>
    <row r="103" spans="1:14" s="1" customFormat="1" ht="28.5" customHeight="1">
      <c r="A103" s="881" t="s">
        <v>354</v>
      </c>
      <c r="B103" s="881"/>
      <c r="C103" s="881"/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703"/>
    </row>
    <row r="105" spans="1:14" s="5" customFormat="1" ht="24" customHeight="1">
      <c r="A105" s="867" t="s">
        <v>76</v>
      </c>
      <c r="B105" s="869" t="s">
        <v>2</v>
      </c>
      <c r="C105" s="870"/>
      <c r="D105" s="871"/>
      <c r="E105" s="869" t="s">
        <v>3</v>
      </c>
      <c r="F105" s="870"/>
      <c r="G105" s="871"/>
      <c r="H105" s="869" t="s">
        <v>155</v>
      </c>
      <c r="I105" s="870"/>
      <c r="J105" s="871"/>
      <c r="K105" s="869" t="s">
        <v>7</v>
      </c>
      <c r="L105" s="870"/>
      <c r="M105" s="871"/>
      <c r="N105" s="704"/>
    </row>
    <row r="106" spans="1:14" s="5" customFormat="1" ht="24" customHeight="1">
      <c r="A106" s="868"/>
      <c r="B106" s="6" t="s">
        <v>4</v>
      </c>
      <c r="C106" s="6" t="s">
        <v>5</v>
      </c>
      <c r="D106" s="6" t="s">
        <v>6</v>
      </c>
      <c r="E106" s="6" t="s">
        <v>4</v>
      </c>
      <c r="F106" s="6" t="s">
        <v>5</v>
      </c>
      <c r="G106" s="6" t="s">
        <v>6</v>
      </c>
      <c r="H106" s="6" t="s">
        <v>4</v>
      </c>
      <c r="I106" s="6" t="s">
        <v>5</v>
      </c>
      <c r="J106" s="6" t="s">
        <v>6</v>
      </c>
      <c r="K106" s="6" t="s">
        <v>4</v>
      </c>
      <c r="L106" s="6" t="s">
        <v>5</v>
      </c>
      <c r="M106" s="6" t="s">
        <v>6</v>
      </c>
      <c r="N106" s="704"/>
    </row>
    <row r="107" spans="1:14" s="5" customFormat="1" ht="24" customHeight="1">
      <c r="A107" s="13" t="s">
        <v>102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704"/>
    </row>
    <row r="108" spans="1:13" ht="24" customHeight="1">
      <c r="A108" s="7" t="s">
        <v>104</v>
      </c>
      <c r="B108" s="29">
        <v>0</v>
      </c>
      <c r="C108" s="29">
        <v>0</v>
      </c>
      <c r="D108" s="30">
        <f>SUM(B108:C108)</f>
        <v>0</v>
      </c>
      <c r="E108" s="29">
        <v>3</v>
      </c>
      <c r="F108" s="29">
        <v>9</v>
      </c>
      <c r="G108" s="30">
        <f>SUM(E108:F108)</f>
        <v>12</v>
      </c>
      <c r="H108" s="29">
        <v>0</v>
      </c>
      <c r="I108" s="29">
        <v>0</v>
      </c>
      <c r="J108" s="30">
        <f>SUM(H108:I108)</f>
        <v>0</v>
      </c>
      <c r="K108" s="29">
        <f aca="true" t="shared" si="27" ref="K108:M110">SUM(B108,E108,H108)</f>
        <v>3</v>
      </c>
      <c r="L108" s="29">
        <f t="shared" si="27"/>
        <v>9</v>
      </c>
      <c r="M108" s="30">
        <f t="shared" si="27"/>
        <v>12</v>
      </c>
    </row>
    <row r="109" spans="1:13" ht="24" customHeight="1">
      <c r="A109" s="7"/>
      <c r="B109" s="29"/>
      <c r="C109" s="29"/>
      <c r="D109" s="30"/>
      <c r="E109" s="29"/>
      <c r="F109" s="29"/>
      <c r="G109" s="30"/>
      <c r="H109" s="29"/>
      <c r="I109" s="29"/>
      <c r="J109" s="30"/>
      <c r="K109" s="29"/>
      <c r="L109" s="29"/>
      <c r="M109" s="30"/>
    </row>
    <row r="110" spans="1:13" ht="24" customHeight="1">
      <c r="A110" s="9" t="s">
        <v>6</v>
      </c>
      <c r="B110" s="31">
        <f>SUM(B108:B109)</f>
        <v>0</v>
      </c>
      <c r="C110" s="31">
        <f>SUM(C108:C109)</f>
        <v>0</v>
      </c>
      <c r="D110" s="31">
        <f>SUM(B110:C110)</f>
        <v>0</v>
      </c>
      <c r="E110" s="31">
        <f>SUM(E108:E109)</f>
        <v>3</v>
      </c>
      <c r="F110" s="31">
        <f>SUM(F108:F109)</f>
        <v>9</v>
      </c>
      <c r="G110" s="31">
        <f>SUM(E110:F110)</f>
        <v>12</v>
      </c>
      <c r="H110" s="31">
        <f>SUM(H108:H109)</f>
        <v>0</v>
      </c>
      <c r="I110" s="31">
        <f>SUM(I108:I109)</f>
        <v>0</v>
      </c>
      <c r="J110" s="31">
        <f>SUM(H110:I110)</f>
        <v>0</v>
      </c>
      <c r="K110" s="31">
        <f t="shared" si="27"/>
        <v>3</v>
      </c>
      <c r="L110" s="31">
        <f t="shared" si="27"/>
        <v>9</v>
      </c>
      <c r="M110" s="31">
        <f t="shared" si="27"/>
        <v>12</v>
      </c>
    </row>
    <row r="111" spans="1:14" s="139" customFormat="1" ht="24" customHeight="1">
      <c r="A111" s="10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707"/>
    </row>
  </sheetData>
  <sheetProtection/>
  <mergeCells count="52">
    <mergeCell ref="A19:M19"/>
    <mergeCell ref="A1:M1"/>
    <mergeCell ref="A2:M2"/>
    <mergeCell ref="A4:A5"/>
    <mergeCell ref="B4:D4"/>
    <mergeCell ref="E4:G4"/>
    <mergeCell ref="H4:J4"/>
    <mergeCell ref="K4:M4"/>
    <mergeCell ref="K13:M13"/>
    <mergeCell ref="H13:J13"/>
    <mergeCell ref="A103:M103"/>
    <mergeCell ref="A105:A106"/>
    <mergeCell ref="B105:D105"/>
    <mergeCell ref="E105:G105"/>
    <mergeCell ref="H105:J105"/>
    <mergeCell ref="K105:M105"/>
    <mergeCell ref="H22:J22"/>
    <mergeCell ref="K22:M22"/>
    <mergeCell ref="A102:M102"/>
    <mergeCell ref="A92:M92"/>
    <mergeCell ref="A93:M93"/>
    <mergeCell ref="A95:A96"/>
    <mergeCell ref="B95:D95"/>
    <mergeCell ref="E95:G95"/>
    <mergeCell ref="H95:J95"/>
    <mergeCell ref="K95:M95"/>
    <mergeCell ref="A71:A72"/>
    <mergeCell ref="B71:D71"/>
    <mergeCell ref="E71:G71"/>
    <mergeCell ref="H71:J71"/>
    <mergeCell ref="K71:M71"/>
    <mergeCell ref="A55:M55"/>
    <mergeCell ref="E58:G58"/>
    <mergeCell ref="B58:D58"/>
    <mergeCell ref="A58:A59"/>
    <mergeCell ref="A41:A42"/>
    <mergeCell ref="B41:D41"/>
    <mergeCell ref="E41:G41"/>
    <mergeCell ref="H41:J41"/>
    <mergeCell ref="H58:J58"/>
    <mergeCell ref="K58:M58"/>
    <mergeCell ref="K41:M41"/>
    <mergeCell ref="A10:M10"/>
    <mergeCell ref="A11:M11"/>
    <mergeCell ref="A13:A14"/>
    <mergeCell ref="B13:D13"/>
    <mergeCell ref="E13:G13"/>
    <mergeCell ref="A56:M56"/>
    <mergeCell ref="A20:M20"/>
    <mergeCell ref="A22:A23"/>
    <mergeCell ref="B22:D22"/>
    <mergeCell ref="E22:G22"/>
  </mergeCells>
  <printOptions horizontalCentered="1"/>
  <pageMargins left="0.984251968503937" right="0.7874015748031497" top="0.984251968503937" bottom="0.3937007874015748" header="0" footer="0"/>
  <pageSetup firstPageNumber="20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7" manualBreakCount="7">
    <brk id="9" max="255" man="1"/>
    <brk id="18" max="255" man="1"/>
    <brk id="38" max="255" man="1"/>
    <brk id="53" max="255" man="1"/>
    <brk id="68" max="255" man="1"/>
    <brk id="91" max="255" man="1"/>
    <brk id="10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52"/>
  <sheetViews>
    <sheetView showGridLines="0" zoomScale="90" zoomScaleNormal="90" zoomScalePageLayoutView="0" workbookViewId="0" topLeftCell="A1">
      <selection activeCell="A14" sqref="A14"/>
    </sheetView>
  </sheetViews>
  <sheetFormatPr defaultColWidth="9.00390625" defaultRowHeight="23.25" customHeight="1"/>
  <cols>
    <col min="1" max="1" width="32.125" style="3" customWidth="1"/>
    <col min="2" max="17" width="5.00390625" style="4" customWidth="1"/>
    <col min="18" max="18" width="6.375" style="4" customWidth="1"/>
    <col min="19" max="19" width="6.25390625" style="4" customWidth="1"/>
    <col min="20" max="16384" width="9.00390625" style="2" customWidth="1"/>
  </cols>
  <sheetData>
    <row r="1" spans="1:19" s="1" customFormat="1" ht="25.5" customHeight="1">
      <c r="A1" s="881" t="s">
        <v>19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</row>
    <row r="2" spans="1:19" s="1" customFormat="1" ht="25.5" customHeight="1">
      <c r="A2" s="881" t="s">
        <v>347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</row>
    <row r="3" spans="1:19" s="1" customFormat="1" ht="25.5" customHeight="1">
      <c r="A3" s="881" t="s">
        <v>54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</row>
    <row r="5" spans="1:19" s="5" customFormat="1" ht="23.25" customHeight="1">
      <c r="A5" s="867" t="s">
        <v>1</v>
      </c>
      <c r="B5" s="869" t="s">
        <v>2</v>
      </c>
      <c r="C5" s="870"/>
      <c r="D5" s="871"/>
      <c r="E5" s="869" t="s">
        <v>3</v>
      </c>
      <c r="F5" s="870"/>
      <c r="G5" s="871"/>
      <c r="H5" s="869" t="s">
        <v>15</v>
      </c>
      <c r="I5" s="870"/>
      <c r="J5" s="871"/>
      <c r="K5" s="869" t="s">
        <v>16</v>
      </c>
      <c r="L5" s="870"/>
      <c r="M5" s="871"/>
      <c r="N5" s="869" t="s">
        <v>17</v>
      </c>
      <c r="O5" s="870"/>
      <c r="P5" s="871"/>
      <c r="Q5" s="869" t="s">
        <v>7</v>
      </c>
      <c r="R5" s="870"/>
      <c r="S5" s="871"/>
    </row>
    <row r="6" spans="1:19" s="5" customFormat="1" ht="23.25" customHeight="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3.25" customHeight="1">
      <c r="A7" s="412" t="s">
        <v>381</v>
      </c>
      <c r="B7" s="29"/>
      <c r="C7" s="29"/>
      <c r="D7" s="30">
        <f aca="true" t="shared" si="0" ref="D7:D20">SUM(B7:C7)</f>
        <v>0</v>
      </c>
      <c r="E7" s="29" t="s">
        <v>118</v>
      </c>
      <c r="F7" s="29" t="s">
        <v>118</v>
      </c>
      <c r="G7" s="30">
        <f aca="true" t="shared" si="1" ref="G7:G20">SUM(E7:F7)</f>
        <v>0</v>
      </c>
      <c r="H7" s="29" t="s">
        <v>118</v>
      </c>
      <c r="I7" s="29" t="s">
        <v>118</v>
      </c>
      <c r="J7" s="30">
        <f aca="true" t="shared" si="2" ref="J7:J20">SUM(H7:I7)</f>
        <v>0</v>
      </c>
      <c r="K7" s="29" t="s">
        <v>118</v>
      </c>
      <c r="L7" s="29" t="s">
        <v>118</v>
      </c>
      <c r="M7" s="30">
        <f aca="true" t="shared" si="3" ref="M7:M20">SUM(K7:L7)</f>
        <v>0</v>
      </c>
      <c r="N7" s="29"/>
      <c r="O7" s="29"/>
      <c r="P7" s="30">
        <f aca="true" t="shared" si="4" ref="P7:P20">SUM(N7:O7)</f>
        <v>0</v>
      </c>
      <c r="Q7" s="29">
        <f aca="true" t="shared" si="5" ref="Q7:R20">SUM(B7,E7,H7,K7,N7)</f>
        <v>0</v>
      </c>
      <c r="R7" s="29">
        <f t="shared" si="5"/>
        <v>0</v>
      </c>
      <c r="S7" s="30">
        <f aca="true" t="shared" si="6" ref="S7:S20">SUM(Q7:R7)</f>
        <v>0</v>
      </c>
    </row>
    <row r="8" spans="1:19" ht="23.25" customHeight="1">
      <c r="A8" s="122" t="s">
        <v>382</v>
      </c>
      <c r="B8" s="29"/>
      <c r="C8" s="29"/>
      <c r="D8" s="30">
        <f t="shared" si="0"/>
        <v>0</v>
      </c>
      <c r="E8" s="29" t="s">
        <v>118</v>
      </c>
      <c r="F8" s="29" t="s">
        <v>118</v>
      </c>
      <c r="G8" s="30">
        <f>SUM(E8:F8)</f>
        <v>0</v>
      </c>
      <c r="H8" s="29" t="s">
        <v>118</v>
      </c>
      <c r="I8" s="29" t="s">
        <v>118</v>
      </c>
      <c r="J8" s="30">
        <f>SUM(H8:I8)</f>
        <v>0</v>
      </c>
      <c r="K8" s="29" t="s">
        <v>118</v>
      </c>
      <c r="L8" s="29" t="s">
        <v>118</v>
      </c>
      <c r="M8" s="30">
        <f>SUM(K8:L8)</f>
        <v>0</v>
      </c>
      <c r="N8" s="29"/>
      <c r="O8" s="29"/>
      <c r="P8" s="30">
        <f>SUM(N8:O8)</f>
        <v>0</v>
      </c>
      <c r="Q8" s="29">
        <f>SUM(B8,E8,H8,K8,N8)</f>
        <v>0</v>
      </c>
      <c r="R8" s="29">
        <f>SUM(C8,F8,I8,L8,O8)</f>
        <v>0</v>
      </c>
      <c r="S8" s="30">
        <f>SUM(Q8:R8)</f>
        <v>0</v>
      </c>
    </row>
    <row r="9" spans="1:19" ht="23.25" customHeight="1">
      <c r="A9" s="7" t="s">
        <v>20</v>
      </c>
      <c r="B9" s="29">
        <v>1</v>
      </c>
      <c r="C9" s="29">
        <v>8</v>
      </c>
      <c r="D9" s="30">
        <f>SUM(B9:C9)</f>
        <v>9</v>
      </c>
      <c r="E9" s="29">
        <v>10</v>
      </c>
      <c r="F9" s="29">
        <v>42</v>
      </c>
      <c r="G9" s="30">
        <f>SUM(E9:F9)</f>
        <v>52</v>
      </c>
      <c r="H9" s="29">
        <v>5</v>
      </c>
      <c r="I9" s="29">
        <v>20</v>
      </c>
      <c r="J9" s="30">
        <f>SUM(H9:I9)</f>
        <v>25</v>
      </c>
      <c r="K9" s="29">
        <v>4</v>
      </c>
      <c r="L9" s="29">
        <v>14</v>
      </c>
      <c r="M9" s="30">
        <f>SUM(K9:L9)</f>
        <v>18</v>
      </c>
      <c r="N9" s="29">
        <v>5</v>
      </c>
      <c r="O9" s="29">
        <v>4</v>
      </c>
      <c r="P9" s="30">
        <f>SUM(N9:O9)</f>
        <v>9</v>
      </c>
      <c r="Q9" s="29">
        <f aca="true" t="shared" si="7" ref="Q9:R11">SUM(B9,E9,H9,K9,N9)</f>
        <v>25</v>
      </c>
      <c r="R9" s="29">
        <f t="shared" si="7"/>
        <v>88</v>
      </c>
      <c r="S9" s="30">
        <f>SUM(Q9:R9)</f>
        <v>113</v>
      </c>
    </row>
    <row r="10" spans="1:19" ht="23.25" customHeight="1">
      <c r="A10" s="7" t="s">
        <v>21</v>
      </c>
      <c r="B10" s="29">
        <v>2</v>
      </c>
      <c r="C10" s="29">
        <v>36</v>
      </c>
      <c r="D10" s="30">
        <f>SUM(B10:C10)</f>
        <v>38</v>
      </c>
      <c r="E10" s="29">
        <v>13</v>
      </c>
      <c r="F10" s="29">
        <v>44</v>
      </c>
      <c r="G10" s="30">
        <f>SUM(E10:F10)</f>
        <v>57</v>
      </c>
      <c r="H10" s="29">
        <v>8</v>
      </c>
      <c r="I10" s="29">
        <v>49</v>
      </c>
      <c r="J10" s="30">
        <f>SUM(H10:I10)</f>
        <v>57</v>
      </c>
      <c r="K10" s="29">
        <v>4</v>
      </c>
      <c r="L10" s="29">
        <v>33</v>
      </c>
      <c r="M10" s="30">
        <f>SUM(K10:L10)</f>
        <v>37</v>
      </c>
      <c r="N10" s="29">
        <v>3</v>
      </c>
      <c r="O10" s="29" t="s">
        <v>118</v>
      </c>
      <c r="P10" s="30">
        <f>SUM(N10:O10)</f>
        <v>3</v>
      </c>
      <c r="Q10" s="29">
        <f t="shared" si="7"/>
        <v>30</v>
      </c>
      <c r="R10" s="29">
        <f t="shared" si="7"/>
        <v>162</v>
      </c>
      <c r="S10" s="30">
        <f>SUM(Q10:R10)</f>
        <v>192</v>
      </c>
    </row>
    <row r="11" spans="1:19" ht="23.25" customHeight="1">
      <c r="A11" s="7" t="s">
        <v>298</v>
      </c>
      <c r="B11" s="29">
        <v>3</v>
      </c>
      <c r="C11" s="29">
        <v>9</v>
      </c>
      <c r="D11" s="30">
        <f>SUM(B11:C11)</f>
        <v>12</v>
      </c>
      <c r="E11" s="29">
        <v>7</v>
      </c>
      <c r="F11" s="29">
        <v>23</v>
      </c>
      <c r="G11" s="30">
        <f>SUM(E11:F11)</f>
        <v>30</v>
      </c>
      <c r="H11" s="29">
        <v>8</v>
      </c>
      <c r="I11" s="29">
        <v>12</v>
      </c>
      <c r="J11" s="30">
        <f>SUM(H11:I11)</f>
        <v>20</v>
      </c>
      <c r="K11" s="29">
        <v>4</v>
      </c>
      <c r="L11" s="29">
        <v>1</v>
      </c>
      <c r="M11" s="30">
        <f>SUM(K11:L11)</f>
        <v>5</v>
      </c>
      <c r="N11" s="29" t="s">
        <v>118</v>
      </c>
      <c r="O11" s="29" t="s">
        <v>118</v>
      </c>
      <c r="P11" s="30">
        <f>SUM(N11:O11)</f>
        <v>0</v>
      </c>
      <c r="Q11" s="29">
        <f t="shared" si="7"/>
        <v>22</v>
      </c>
      <c r="R11" s="29">
        <f t="shared" si="7"/>
        <v>45</v>
      </c>
      <c r="S11" s="30">
        <f>SUM(Q11:R11)</f>
        <v>67</v>
      </c>
    </row>
    <row r="12" spans="1:19" ht="23.25" customHeight="1">
      <c r="A12" s="7" t="s">
        <v>22</v>
      </c>
      <c r="B12" s="29">
        <v>6</v>
      </c>
      <c r="C12" s="29">
        <v>45</v>
      </c>
      <c r="D12" s="30">
        <f t="shared" si="0"/>
        <v>51</v>
      </c>
      <c r="E12" s="29">
        <v>3</v>
      </c>
      <c r="F12" s="29">
        <v>78</v>
      </c>
      <c r="G12" s="30">
        <f t="shared" si="1"/>
        <v>81</v>
      </c>
      <c r="H12" s="29">
        <v>6</v>
      </c>
      <c r="I12" s="29">
        <v>65</v>
      </c>
      <c r="J12" s="30">
        <f t="shared" si="2"/>
        <v>71</v>
      </c>
      <c r="K12" s="29">
        <v>4</v>
      </c>
      <c r="L12" s="29">
        <v>57</v>
      </c>
      <c r="M12" s="30">
        <f t="shared" si="3"/>
        <v>61</v>
      </c>
      <c r="N12" s="29" t="s">
        <v>118</v>
      </c>
      <c r="O12" s="29">
        <v>4</v>
      </c>
      <c r="P12" s="30">
        <f t="shared" si="4"/>
        <v>4</v>
      </c>
      <c r="Q12" s="29">
        <f t="shared" si="5"/>
        <v>19</v>
      </c>
      <c r="R12" s="29">
        <f t="shared" si="5"/>
        <v>249</v>
      </c>
      <c r="S12" s="30">
        <f t="shared" si="6"/>
        <v>268</v>
      </c>
    </row>
    <row r="13" spans="1:19" ht="23.25" customHeight="1">
      <c r="A13" s="7" t="s">
        <v>144</v>
      </c>
      <c r="B13" s="29">
        <v>5</v>
      </c>
      <c r="C13" s="29">
        <v>17</v>
      </c>
      <c r="D13" s="30">
        <f>SUM(B13:C13)</f>
        <v>22</v>
      </c>
      <c r="E13" s="29">
        <v>16</v>
      </c>
      <c r="F13" s="29">
        <v>45</v>
      </c>
      <c r="G13" s="30">
        <f>SUM(E13:F13)</f>
        <v>61</v>
      </c>
      <c r="H13" s="29">
        <v>21</v>
      </c>
      <c r="I13" s="29">
        <v>47</v>
      </c>
      <c r="J13" s="30">
        <f>SUM(H13:I13)</f>
        <v>68</v>
      </c>
      <c r="K13" s="29">
        <v>13</v>
      </c>
      <c r="L13" s="29">
        <v>31</v>
      </c>
      <c r="M13" s="30">
        <f>SUM(K13:L13)</f>
        <v>44</v>
      </c>
      <c r="N13" s="29">
        <v>7</v>
      </c>
      <c r="O13" s="29">
        <v>6</v>
      </c>
      <c r="P13" s="30">
        <f>SUM(N13:O13)</f>
        <v>13</v>
      </c>
      <c r="Q13" s="29">
        <f>SUM(B13,E13,H13,K13,N13)</f>
        <v>62</v>
      </c>
      <c r="R13" s="29">
        <f>SUM(C13,F13,I13,L13,O13)</f>
        <v>146</v>
      </c>
      <c r="S13" s="30">
        <f>SUM(Q13:R13)</f>
        <v>208</v>
      </c>
    </row>
    <row r="14" spans="1:19" ht="23.25" customHeight="1">
      <c r="A14" s="7" t="s">
        <v>23</v>
      </c>
      <c r="B14" s="29">
        <v>2</v>
      </c>
      <c r="C14" s="29">
        <v>9</v>
      </c>
      <c r="D14" s="30">
        <f t="shared" si="0"/>
        <v>11</v>
      </c>
      <c r="E14" s="29">
        <v>10</v>
      </c>
      <c r="F14" s="29">
        <v>25</v>
      </c>
      <c r="G14" s="30">
        <f t="shared" si="1"/>
        <v>35</v>
      </c>
      <c r="H14" s="29">
        <v>6</v>
      </c>
      <c r="I14" s="29">
        <v>14</v>
      </c>
      <c r="J14" s="30">
        <f t="shared" si="2"/>
        <v>20</v>
      </c>
      <c r="K14" s="29">
        <v>3</v>
      </c>
      <c r="L14" s="29">
        <v>5</v>
      </c>
      <c r="M14" s="30">
        <f t="shared" si="3"/>
        <v>8</v>
      </c>
      <c r="N14" s="29" t="s">
        <v>118</v>
      </c>
      <c r="O14" s="29" t="s">
        <v>118</v>
      </c>
      <c r="P14" s="30">
        <f t="shared" si="4"/>
        <v>0</v>
      </c>
      <c r="Q14" s="29">
        <f t="shared" si="5"/>
        <v>21</v>
      </c>
      <c r="R14" s="29">
        <f t="shared" si="5"/>
        <v>53</v>
      </c>
      <c r="S14" s="30">
        <f t="shared" si="6"/>
        <v>74</v>
      </c>
    </row>
    <row r="15" spans="1:19" ht="23.25" customHeight="1">
      <c r="A15" s="7" t="s">
        <v>29</v>
      </c>
      <c r="B15" s="29">
        <v>3</v>
      </c>
      <c r="C15" s="29">
        <v>6</v>
      </c>
      <c r="D15" s="30">
        <f>SUM(B15:C15)</f>
        <v>9</v>
      </c>
      <c r="E15" s="29">
        <v>1</v>
      </c>
      <c r="F15" s="29">
        <v>3</v>
      </c>
      <c r="G15" s="30">
        <f t="shared" si="1"/>
        <v>4</v>
      </c>
      <c r="H15" s="29" t="s">
        <v>118</v>
      </c>
      <c r="I15" s="29" t="s">
        <v>118</v>
      </c>
      <c r="J15" s="30">
        <f>SUM(H15:I15)</f>
        <v>0</v>
      </c>
      <c r="K15" s="29">
        <v>1</v>
      </c>
      <c r="L15" s="29">
        <v>5</v>
      </c>
      <c r="M15" s="30">
        <f>SUM(K15:L15)</f>
        <v>6</v>
      </c>
      <c r="N15" s="29">
        <v>1</v>
      </c>
      <c r="O15" s="29"/>
      <c r="P15" s="30">
        <f>SUM(N15:O15)</f>
        <v>1</v>
      </c>
      <c r="Q15" s="29">
        <f>SUM(B15,E15,H15,K15,N15)</f>
        <v>6</v>
      </c>
      <c r="R15" s="29">
        <f>SUM(C15,F15,I15,L15,O15)</f>
        <v>14</v>
      </c>
      <c r="S15" s="30">
        <f>SUM(Q15:R15)</f>
        <v>20</v>
      </c>
    </row>
    <row r="16" spans="1:19" ht="23.25" customHeight="1">
      <c r="A16" s="7" t="s">
        <v>24</v>
      </c>
      <c r="B16" s="29">
        <v>7</v>
      </c>
      <c r="C16" s="29">
        <v>15</v>
      </c>
      <c r="D16" s="30">
        <f t="shared" si="0"/>
        <v>22</v>
      </c>
      <c r="E16" s="29">
        <v>22</v>
      </c>
      <c r="F16" s="29">
        <v>35</v>
      </c>
      <c r="G16" s="30">
        <f t="shared" si="1"/>
        <v>57</v>
      </c>
      <c r="H16" s="29">
        <v>17</v>
      </c>
      <c r="I16" s="29">
        <v>32</v>
      </c>
      <c r="J16" s="30">
        <f t="shared" si="2"/>
        <v>49</v>
      </c>
      <c r="K16" s="118">
        <v>18</v>
      </c>
      <c r="L16" s="118">
        <v>28</v>
      </c>
      <c r="M16" s="30">
        <f t="shared" si="3"/>
        <v>46</v>
      </c>
      <c r="N16" s="29">
        <v>4</v>
      </c>
      <c r="O16" s="29">
        <v>1</v>
      </c>
      <c r="P16" s="30">
        <f t="shared" si="4"/>
        <v>5</v>
      </c>
      <c r="Q16" s="29">
        <f t="shared" si="5"/>
        <v>68</v>
      </c>
      <c r="R16" s="29">
        <f t="shared" si="5"/>
        <v>111</v>
      </c>
      <c r="S16" s="30">
        <f t="shared" si="6"/>
        <v>179</v>
      </c>
    </row>
    <row r="17" spans="1:19" ht="23.25" customHeight="1">
      <c r="A17" s="7" t="s">
        <v>25</v>
      </c>
      <c r="B17" s="29">
        <v>4</v>
      </c>
      <c r="C17" s="29">
        <v>21</v>
      </c>
      <c r="D17" s="30">
        <f t="shared" si="0"/>
        <v>25</v>
      </c>
      <c r="E17" s="29">
        <v>2</v>
      </c>
      <c r="F17" s="29">
        <v>11</v>
      </c>
      <c r="G17" s="30">
        <f t="shared" si="1"/>
        <v>13</v>
      </c>
      <c r="H17" s="29">
        <v>9</v>
      </c>
      <c r="I17" s="29">
        <v>21</v>
      </c>
      <c r="J17" s="30">
        <f t="shared" si="2"/>
        <v>30</v>
      </c>
      <c r="K17" s="29">
        <v>2</v>
      </c>
      <c r="L17" s="29">
        <v>7</v>
      </c>
      <c r="M17" s="30">
        <f t="shared" si="3"/>
        <v>9</v>
      </c>
      <c r="N17" s="29">
        <v>1</v>
      </c>
      <c r="O17" s="29" t="s">
        <v>118</v>
      </c>
      <c r="P17" s="30">
        <f t="shared" si="4"/>
        <v>1</v>
      </c>
      <c r="Q17" s="29">
        <f t="shared" si="5"/>
        <v>18</v>
      </c>
      <c r="R17" s="29">
        <f t="shared" si="5"/>
        <v>60</v>
      </c>
      <c r="S17" s="30">
        <f t="shared" si="6"/>
        <v>78</v>
      </c>
    </row>
    <row r="18" spans="1:19" ht="23.25" customHeight="1">
      <c r="A18" s="7" t="s">
        <v>26</v>
      </c>
      <c r="B18" s="29">
        <v>13</v>
      </c>
      <c r="C18" s="29">
        <v>32</v>
      </c>
      <c r="D18" s="30">
        <f t="shared" si="0"/>
        <v>45</v>
      </c>
      <c r="E18" s="29">
        <v>9</v>
      </c>
      <c r="F18" s="29">
        <v>59</v>
      </c>
      <c r="G18" s="30">
        <f t="shared" si="1"/>
        <v>68</v>
      </c>
      <c r="H18" s="29">
        <v>9</v>
      </c>
      <c r="I18" s="29">
        <v>42</v>
      </c>
      <c r="J18" s="30">
        <f t="shared" si="2"/>
        <v>51</v>
      </c>
      <c r="K18" s="29">
        <v>7</v>
      </c>
      <c r="L18" s="29">
        <v>42</v>
      </c>
      <c r="M18" s="30">
        <f t="shared" si="3"/>
        <v>49</v>
      </c>
      <c r="N18" s="29">
        <v>0</v>
      </c>
      <c r="O18" s="29">
        <v>2</v>
      </c>
      <c r="P18" s="30">
        <f t="shared" si="4"/>
        <v>2</v>
      </c>
      <c r="Q18" s="29">
        <f t="shared" si="5"/>
        <v>38</v>
      </c>
      <c r="R18" s="29">
        <f t="shared" si="5"/>
        <v>177</v>
      </c>
      <c r="S18" s="30">
        <f t="shared" si="6"/>
        <v>215</v>
      </c>
    </row>
    <row r="19" spans="1:19" ht="23.25" customHeight="1">
      <c r="A19" s="7" t="s">
        <v>27</v>
      </c>
      <c r="B19" s="29">
        <v>5</v>
      </c>
      <c r="C19" s="29">
        <v>6</v>
      </c>
      <c r="D19" s="30">
        <f t="shared" si="0"/>
        <v>11</v>
      </c>
      <c r="E19" s="29">
        <v>1</v>
      </c>
      <c r="F19" s="29">
        <v>13</v>
      </c>
      <c r="G19" s="30">
        <f t="shared" si="1"/>
        <v>14</v>
      </c>
      <c r="H19" s="29" t="s">
        <v>118</v>
      </c>
      <c r="I19" s="29" t="s">
        <v>118</v>
      </c>
      <c r="J19" s="30">
        <f t="shared" si="2"/>
        <v>0</v>
      </c>
      <c r="K19" s="29">
        <v>1</v>
      </c>
      <c r="L19" s="29">
        <v>10</v>
      </c>
      <c r="M19" s="30">
        <f t="shared" si="3"/>
        <v>11</v>
      </c>
      <c r="N19" s="29" t="s">
        <v>118</v>
      </c>
      <c r="O19" s="29">
        <v>1</v>
      </c>
      <c r="P19" s="30">
        <f t="shared" si="4"/>
        <v>1</v>
      </c>
      <c r="Q19" s="29">
        <f t="shared" si="5"/>
        <v>7</v>
      </c>
      <c r="R19" s="29">
        <f t="shared" si="5"/>
        <v>30</v>
      </c>
      <c r="S19" s="30">
        <f t="shared" si="6"/>
        <v>37</v>
      </c>
    </row>
    <row r="20" spans="1:19" ht="23.25" customHeight="1">
      <c r="A20" s="9" t="s">
        <v>6</v>
      </c>
      <c r="B20" s="31">
        <f>SUM(B7:B19)</f>
        <v>51</v>
      </c>
      <c r="C20" s="31">
        <f>SUM(C7:C19)</f>
        <v>204</v>
      </c>
      <c r="D20" s="31">
        <f t="shared" si="0"/>
        <v>255</v>
      </c>
      <c r="E20" s="31">
        <f>SUM(E7:E19)</f>
        <v>94</v>
      </c>
      <c r="F20" s="31">
        <f>SUM(F7:F19)</f>
        <v>378</v>
      </c>
      <c r="G20" s="31">
        <f t="shared" si="1"/>
        <v>472</v>
      </c>
      <c r="H20" s="31">
        <f>SUM(H7:H19)</f>
        <v>89</v>
      </c>
      <c r="I20" s="31">
        <f>SUM(I7:I19)</f>
        <v>302</v>
      </c>
      <c r="J20" s="31">
        <f t="shared" si="2"/>
        <v>391</v>
      </c>
      <c r="K20" s="31">
        <f>SUM(K7:K19)</f>
        <v>61</v>
      </c>
      <c r="L20" s="31">
        <f>SUM(L7:L19)</f>
        <v>233</v>
      </c>
      <c r="M20" s="31">
        <f t="shared" si="3"/>
        <v>294</v>
      </c>
      <c r="N20" s="31">
        <f>SUM(N7:N19)</f>
        <v>21</v>
      </c>
      <c r="O20" s="31">
        <f>SUM(O7:O19)</f>
        <v>18</v>
      </c>
      <c r="P20" s="31">
        <f t="shared" si="4"/>
        <v>39</v>
      </c>
      <c r="Q20" s="31">
        <f t="shared" si="5"/>
        <v>316</v>
      </c>
      <c r="R20" s="31">
        <f t="shared" si="5"/>
        <v>1135</v>
      </c>
      <c r="S20" s="31">
        <f t="shared" si="6"/>
        <v>1451</v>
      </c>
    </row>
    <row r="21" spans="1:19" s="1" customFormat="1" ht="25.5" customHeight="1">
      <c r="A21" s="881" t="s">
        <v>19</v>
      </c>
      <c r="B21" s="881"/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</row>
    <row r="22" spans="1:19" s="1" customFormat="1" ht="25.5" customHeight="1">
      <c r="A22" s="881" t="s">
        <v>347</v>
      </c>
      <c r="B22" s="881"/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</row>
    <row r="23" spans="1:19" s="1" customFormat="1" ht="25.5" customHeight="1">
      <c r="A23" s="881" t="s">
        <v>55</v>
      </c>
      <c r="B23" s="881"/>
      <c r="C23" s="881"/>
      <c r="D23" s="881"/>
      <c r="E23" s="881"/>
      <c r="F23" s="881"/>
      <c r="G23" s="881"/>
      <c r="H23" s="881"/>
      <c r="I23" s="881"/>
      <c r="J23" s="881"/>
      <c r="K23" s="881"/>
      <c r="L23" s="881"/>
      <c r="M23" s="881"/>
      <c r="N23" s="881"/>
      <c r="O23" s="881"/>
      <c r="P23" s="881"/>
      <c r="Q23" s="881"/>
      <c r="R23" s="881"/>
      <c r="S23" s="881"/>
    </row>
    <row r="25" spans="1:19" s="5" customFormat="1" ht="23.25" customHeight="1">
      <c r="A25" s="867" t="s">
        <v>1</v>
      </c>
      <c r="B25" s="869" t="s">
        <v>2</v>
      </c>
      <c r="C25" s="870"/>
      <c r="D25" s="871"/>
      <c r="E25" s="869" t="s">
        <v>3</v>
      </c>
      <c r="F25" s="870"/>
      <c r="G25" s="871"/>
      <c r="H25" s="869" t="s">
        <v>15</v>
      </c>
      <c r="I25" s="870"/>
      <c r="J25" s="871"/>
      <c r="K25" s="869" t="s">
        <v>16</v>
      </c>
      <c r="L25" s="870"/>
      <c r="M25" s="871"/>
      <c r="N25" s="869" t="s">
        <v>17</v>
      </c>
      <c r="O25" s="870"/>
      <c r="P25" s="871"/>
      <c r="Q25" s="869" t="s">
        <v>7</v>
      </c>
      <c r="R25" s="870"/>
      <c r="S25" s="871"/>
    </row>
    <row r="26" spans="1:19" s="5" customFormat="1" ht="23.25" customHeight="1">
      <c r="A26" s="868"/>
      <c r="B26" s="6" t="s">
        <v>4</v>
      </c>
      <c r="C26" s="6" t="s">
        <v>5</v>
      </c>
      <c r="D26" s="6" t="s">
        <v>6</v>
      </c>
      <c r="E26" s="6" t="s">
        <v>4</v>
      </c>
      <c r="F26" s="6" t="s">
        <v>5</v>
      </c>
      <c r="G26" s="6" t="s">
        <v>6</v>
      </c>
      <c r="H26" s="6" t="s">
        <v>4</v>
      </c>
      <c r="I26" s="6" t="s">
        <v>5</v>
      </c>
      <c r="J26" s="6" t="s">
        <v>6</v>
      </c>
      <c r="K26" s="6" t="s">
        <v>4</v>
      </c>
      <c r="L26" s="6" t="s">
        <v>5</v>
      </c>
      <c r="M26" s="6" t="s">
        <v>6</v>
      </c>
      <c r="N26" s="6" t="s">
        <v>4</v>
      </c>
      <c r="O26" s="6" t="s">
        <v>5</v>
      </c>
      <c r="P26" s="6" t="s">
        <v>6</v>
      </c>
      <c r="Q26" s="6" t="s">
        <v>4</v>
      </c>
      <c r="R26" s="6" t="s">
        <v>5</v>
      </c>
      <c r="S26" s="6" t="s">
        <v>6</v>
      </c>
    </row>
    <row r="27" spans="1:19" ht="23.25" customHeight="1">
      <c r="A27" s="7" t="s">
        <v>33</v>
      </c>
      <c r="B27" s="29">
        <v>15</v>
      </c>
      <c r="C27" s="29">
        <v>19</v>
      </c>
      <c r="D27" s="30">
        <f>SUM(B27:C27)</f>
        <v>34</v>
      </c>
      <c r="E27" s="29">
        <v>13</v>
      </c>
      <c r="F27" s="29">
        <v>19</v>
      </c>
      <c r="G27" s="30">
        <f>SUM(E27:F27)</f>
        <v>32</v>
      </c>
      <c r="H27" s="29">
        <v>8</v>
      </c>
      <c r="I27" s="29">
        <v>29</v>
      </c>
      <c r="J27" s="30">
        <f>SUM(H27:I27)</f>
        <v>37</v>
      </c>
      <c r="K27" s="29">
        <v>16</v>
      </c>
      <c r="L27" s="29">
        <v>11</v>
      </c>
      <c r="M27" s="30">
        <f>SUM(K27:L27)</f>
        <v>27</v>
      </c>
      <c r="N27" s="29">
        <v>4</v>
      </c>
      <c r="O27" s="29">
        <v>2</v>
      </c>
      <c r="P27" s="30">
        <f>SUM(N27:O27)</f>
        <v>6</v>
      </c>
      <c r="Q27" s="29">
        <f aca="true" t="shared" si="8" ref="Q27:R29">SUM(B27,E27,H27,K27,N27)</f>
        <v>56</v>
      </c>
      <c r="R27" s="29">
        <f t="shared" si="8"/>
        <v>80</v>
      </c>
      <c r="S27" s="30">
        <f>SUM(Q27:R27)</f>
        <v>136</v>
      </c>
    </row>
    <row r="28" spans="1:19" ht="23.25" customHeight="1">
      <c r="A28" s="7" t="s">
        <v>34</v>
      </c>
      <c r="B28" s="29">
        <v>4</v>
      </c>
      <c r="C28" s="29">
        <v>51</v>
      </c>
      <c r="D28" s="30">
        <f>SUM(B28:C28)</f>
        <v>55</v>
      </c>
      <c r="E28" s="29">
        <v>6</v>
      </c>
      <c r="F28" s="29">
        <v>40</v>
      </c>
      <c r="G28" s="30">
        <f>SUM(E28:F28)</f>
        <v>46</v>
      </c>
      <c r="H28" s="29">
        <v>4</v>
      </c>
      <c r="I28" s="29">
        <v>49</v>
      </c>
      <c r="J28" s="30">
        <f>SUM(H28:I28)</f>
        <v>53</v>
      </c>
      <c r="K28" s="29">
        <v>5</v>
      </c>
      <c r="L28" s="29">
        <v>53</v>
      </c>
      <c r="M28" s="30">
        <f>SUM(K28:L28)</f>
        <v>58</v>
      </c>
      <c r="N28" s="29">
        <v>0</v>
      </c>
      <c r="O28" s="29">
        <v>4</v>
      </c>
      <c r="P28" s="30">
        <f>SUM(N28:O28)</f>
        <v>4</v>
      </c>
      <c r="Q28" s="29">
        <f t="shared" si="8"/>
        <v>19</v>
      </c>
      <c r="R28" s="29">
        <f t="shared" si="8"/>
        <v>197</v>
      </c>
      <c r="S28" s="30">
        <f>SUM(Q28:R28)</f>
        <v>216</v>
      </c>
    </row>
    <row r="29" spans="1:19" ht="23.25" customHeight="1">
      <c r="A29" s="9" t="s">
        <v>6</v>
      </c>
      <c r="B29" s="31">
        <f>SUM(B27:B28)</f>
        <v>19</v>
      </c>
      <c r="C29" s="31">
        <f>SUM(C27:C28)</f>
        <v>70</v>
      </c>
      <c r="D29" s="31">
        <f>SUM(B29:C29)</f>
        <v>89</v>
      </c>
      <c r="E29" s="31">
        <f>SUM(E27:E28)</f>
        <v>19</v>
      </c>
      <c r="F29" s="31">
        <f>SUM(F27:F28)</f>
        <v>59</v>
      </c>
      <c r="G29" s="31">
        <f>SUM(E29:F29)</f>
        <v>78</v>
      </c>
      <c r="H29" s="31">
        <f>SUM(H27:H28)</f>
        <v>12</v>
      </c>
      <c r="I29" s="31">
        <f>SUM(I27:I28)</f>
        <v>78</v>
      </c>
      <c r="J29" s="31">
        <f>SUM(H29:I29)</f>
        <v>90</v>
      </c>
      <c r="K29" s="31">
        <f>SUM(K27:K28)</f>
        <v>21</v>
      </c>
      <c r="L29" s="31">
        <f>SUM(L27:L28)</f>
        <v>64</v>
      </c>
      <c r="M29" s="31">
        <f>SUM(K29:L29)</f>
        <v>85</v>
      </c>
      <c r="N29" s="31">
        <f>SUM(N27:N28)</f>
        <v>4</v>
      </c>
      <c r="O29" s="31">
        <f>SUM(O27:O28)</f>
        <v>6</v>
      </c>
      <c r="P29" s="31">
        <f>SUM(N29:O29)</f>
        <v>10</v>
      </c>
      <c r="Q29" s="31">
        <f t="shared" si="8"/>
        <v>75</v>
      </c>
      <c r="R29" s="31">
        <f t="shared" si="8"/>
        <v>277</v>
      </c>
      <c r="S29" s="31">
        <f>SUM(Q29:R29)</f>
        <v>352</v>
      </c>
    </row>
    <row r="31" spans="1:19" s="1" customFormat="1" ht="24" customHeight="1">
      <c r="A31" s="881" t="s">
        <v>19</v>
      </c>
      <c r="B31" s="881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</row>
    <row r="32" spans="1:19" s="1" customFormat="1" ht="24" customHeight="1">
      <c r="A32" s="881" t="s">
        <v>347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881"/>
      <c r="O32" s="881"/>
      <c r="P32" s="881"/>
      <c r="Q32" s="881"/>
      <c r="R32" s="881"/>
      <c r="S32" s="881"/>
    </row>
    <row r="33" spans="1:19" s="1" customFormat="1" ht="24" customHeight="1">
      <c r="A33" s="881" t="s">
        <v>56</v>
      </c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881"/>
      <c r="O33" s="881"/>
      <c r="P33" s="881"/>
      <c r="Q33" s="881"/>
      <c r="R33" s="881"/>
      <c r="S33" s="881"/>
    </row>
    <row r="35" spans="1:19" s="5" customFormat="1" ht="23.25" customHeight="1">
      <c r="A35" s="867" t="s">
        <v>1</v>
      </c>
      <c r="B35" s="869" t="s">
        <v>2</v>
      </c>
      <c r="C35" s="870"/>
      <c r="D35" s="871"/>
      <c r="E35" s="869" t="s">
        <v>3</v>
      </c>
      <c r="F35" s="870"/>
      <c r="G35" s="871"/>
      <c r="H35" s="869" t="s">
        <v>15</v>
      </c>
      <c r="I35" s="870"/>
      <c r="J35" s="871"/>
      <c r="K35" s="869" t="s">
        <v>16</v>
      </c>
      <c r="L35" s="870"/>
      <c r="M35" s="871"/>
      <c r="N35" s="869" t="s">
        <v>17</v>
      </c>
      <c r="O35" s="870"/>
      <c r="P35" s="871"/>
      <c r="Q35" s="869" t="s">
        <v>7</v>
      </c>
      <c r="R35" s="870"/>
      <c r="S35" s="871"/>
    </row>
    <row r="36" spans="1:19" s="5" customFormat="1" ht="23.25" customHeight="1">
      <c r="A36" s="868"/>
      <c r="B36" s="6" t="s">
        <v>4</v>
      </c>
      <c r="C36" s="6" t="s">
        <v>5</v>
      </c>
      <c r="D36" s="6" t="s">
        <v>6</v>
      </c>
      <c r="E36" s="6" t="s">
        <v>4</v>
      </c>
      <c r="F36" s="6" t="s">
        <v>5</v>
      </c>
      <c r="G36" s="6" t="s">
        <v>6</v>
      </c>
      <c r="H36" s="6" t="s">
        <v>4</v>
      </c>
      <c r="I36" s="6" t="s">
        <v>5</v>
      </c>
      <c r="J36" s="6" t="s">
        <v>6</v>
      </c>
      <c r="K36" s="6" t="s">
        <v>4</v>
      </c>
      <c r="L36" s="6" t="s">
        <v>5</v>
      </c>
      <c r="M36" s="6" t="s">
        <v>6</v>
      </c>
      <c r="N36" s="6" t="s">
        <v>4</v>
      </c>
      <c r="O36" s="6" t="s">
        <v>5</v>
      </c>
      <c r="P36" s="6" t="s">
        <v>6</v>
      </c>
      <c r="Q36" s="6" t="s">
        <v>4</v>
      </c>
      <c r="R36" s="6" t="s">
        <v>5</v>
      </c>
      <c r="S36" s="6" t="s">
        <v>6</v>
      </c>
    </row>
    <row r="37" spans="1:19" ht="23.25" customHeight="1">
      <c r="A37" s="7" t="s">
        <v>37</v>
      </c>
      <c r="B37" s="29">
        <v>30</v>
      </c>
      <c r="C37" s="29">
        <v>16</v>
      </c>
      <c r="D37" s="30">
        <f>SUM(B37:C37)</f>
        <v>46</v>
      </c>
      <c r="E37" s="29">
        <v>25</v>
      </c>
      <c r="F37" s="29">
        <v>15</v>
      </c>
      <c r="G37" s="30">
        <f>SUM(E37:F37)</f>
        <v>40</v>
      </c>
      <c r="H37" s="29">
        <v>16</v>
      </c>
      <c r="I37" s="29">
        <v>14</v>
      </c>
      <c r="J37" s="30">
        <f>SUM(H37:I37)</f>
        <v>30</v>
      </c>
      <c r="K37" s="29">
        <v>16</v>
      </c>
      <c r="L37" s="29">
        <v>12</v>
      </c>
      <c r="M37" s="30">
        <f>SUM(K37:L37)</f>
        <v>28</v>
      </c>
      <c r="N37" s="29">
        <v>0</v>
      </c>
      <c r="O37" s="29">
        <v>1</v>
      </c>
      <c r="P37" s="30">
        <f>SUM(N37:O37)</f>
        <v>1</v>
      </c>
      <c r="Q37" s="29">
        <f aca="true" t="shared" si="9" ref="Q37:R39">SUM(B37,E37,H37,K37,N37)</f>
        <v>87</v>
      </c>
      <c r="R37" s="29">
        <f t="shared" si="9"/>
        <v>58</v>
      </c>
      <c r="S37" s="30">
        <f>SUM(Q37:R37)</f>
        <v>145</v>
      </c>
    </row>
    <row r="38" spans="1:19" ht="23.25" customHeight="1">
      <c r="A38" s="7" t="s">
        <v>35</v>
      </c>
      <c r="B38" s="29">
        <v>2</v>
      </c>
      <c r="C38" s="29">
        <v>70</v>
      </c>
      <c r="D38" s="30">
        <f>SUM(B38:C38)</f>
        <v>72</v>
      </c>
      <c r="E38" s="29">
        <v>12</v>
      </c>
      <c r="F38" s="29">
        <v>90</v>
      </c>
      <c r="G38" s="30">
        <f>SUM(E38:F38)</f>
        <v>102</v>
      </c>
      <c r="H38" s="29">
        <v>19</v>
      </c>
      <c r="I38" s="29">
        <v>139</v>
      </c>
      <c r="J38" s="30">
        <f>SUM(H38:I38)</f>
        <v>158</v>
      </c>
      <c r="K38" s="29">
        <v>14</v>
      </c>
      <c r="L38" s="29">
        <v>81</v>
      </c>
      <c r="M38" s="30">
        <f>SUM(K38:L38)</f>
        <v>95</v>
      </c>
      <c r="N38" s="29">
        <v>0</v>
      </c>
      <c r="O38" s="29">
        <v>1</v>
      </c>
      <c r="P38" s="30">
        <f>SUM(N38:O38)</f>
        <v>1</v>
      </c>
      <c r="Q38" s="29">
        <f t="shared" si="9"/>
        <v>47</v>
      </c>
      <c r="R38" s="29">
        <f t="shared" si="9"/>
        <v>381</v>
      </c>
      <c r="S38" s="30">
        <f>SUM(Q38:R38)</f>
        <v>428</v>
      </c>
    </row>
    <row r="39" spans="1:19" ht="23.25" customHeight="1">
      <c r="A39" s="7" t="s">
        <v>36</v>
      </c>
      <c r="B39" s="29">
        <v>9</v>
      </c>
      <c r="C39" s="29">
        <v>32</v>
      </c>
      <c r="D39" s="30">
        <f>SUM(B39:C39)</f>
        <v>41</v>
      </c>
      <c r="E39" s="29">
        <v>5</v>
      </c>
      <c r="F39" s="29">
        <v>50</v>
      </c>
      <c r="G39" s="30">
        <f>SUM(E39:F39)</f>
        <v>55</v>
      </c>
      <c r="H39" s="29">
        <v>2</v>
      </c>
      <c r="I39" s="29">
        <v>53</v>
      </c>
      <c r="J39" s="30">
        <f>SUM(H39:I39)</f>
        <v>55</v>
      </c>
      <c r="K39" s="29">
        <v>11</v>
      </c>
      <c r="L39" s="29">
        <v>37</v>
      </c>
      <c r="M39" s="30">
        <f>SUM(K39:L39)</f>
        <v>48</v>
      </c>
      <c r="N39" s="29">
        <v>0</v>
      </c>
      <c r="O39" s="29">
        <v>1</v>
      </c>
      <c r="P39" s="30">
        <f>SUM(N39:O39)</f>
        <v>1</v>
      </c>
      <c r="Q39" s="29">
        <f t="shared" si="9"/>
        <v>27</v>
      </c>
      <c r="R39" s="29">
        <f t="shared" si="9"/>
        <v>173</v>
      </c>
      <c r="S39" s="30">
        <f>SUM(Q39:R39)</f>
        <v>200</v>
      </c>
    </row>
    <row r="40" spans="1:19" ht="26.25" customHeight="1">
      <c r="A40" s="9" t="s">
        <v>6</v>
      </c>
      <c r="B40" s="31">
        <f>SUM(B37:B39)</f>
        <v>41</v>
      </c>
      <c r="C40" s="31">
        <f>SUM(C37:C39)</f>
        <v>118</v>
      </c>
      <c r="D40" s="31">
        <f>SUM(B40:C40)</f>
        <v>159</v>
      </c>
      <c r="E40" s="31">
        <f>SUM(E37:E39)</f>
        <v>42</v>
      </c>
      <c r="F40" s="31">
        <f>SUM(F37:F39)</f>
        <v>155</v>
      </c>
      <c r="G40" s="31">
        <f>SUM(E40:F40)</f>
        <v>197</v>
      </c>
      <c r="H40" s="31">
        <f>SUM(H37:H39)</f>
        <v>37</v>
      </c>
      <c r="I40" s="31">
        <f>SUM(I37:I39)</f>
        <v>206</v>
      </c>
      <c r="J40" s="31">
        <f>SUM(H40:I40)</f>
        <v>243</v>
      </c>
      <c r="K40" s="31">
        <f>SUM(K37:K39)</f>
        <v>41</v>
      </c>
      <c r="L40" s="31">
        <f>SUM(L37:L39)</f>
        <v>130</v>
      </c>
      <c r="M40" s="31">
        <f>SUM(K40:L40)</f>
        <v>171</v>
      </c>
      <c r="N40" s="31">
        <f>SUM(N37:N39)</f>
        <v>0</v>
      </c>
      <c r="O40" s="31">
        <f>SUM(O37:O39)</f>
        <v>3</v>
      </c>
      <c r="P40" s="31">
        <f>SUM(N40:O40)</f>
        <v>3</v>
      </c>
      <c r="Q40" s="31">
        <f>SUM(B40,E40,H40,K40,N40)</f>
        <v>161</v>
      </c>
      <c r="R40" s="31">
        <f>SUM(C40,F40,I40,L40,O40)</f>
        <v>612</v>
      </c>
      <c r="S40" s="31">
        <f>SUM(Q40:R40)</f>
        <v>773</v>
      </c>
    </row>
    <row r="41" spans="1:19" s="1" customFormat="1" ht="24" customHeight="1">
      <c r="A41" s="881" t="s">
        <v>19</v>
      </c>
      <c r="B41" s="881"/>
      <c r="C41" s="881"/>
      <c r="D41" s="881"/>
      <c r="E41" s="881"/>
      <c r="F41" s="881"/>
      <c r="G41" s="881"/>
      <c r="H41" s="881"/>
      <c r="I41" s="881"/>
      <c r="J41" s="881"/>
      <c r="K41" s="881"/>
      <c r="L41" s="881"/>
      <c r="M41" s="881"/>
      <c r="N41" s="881"/>
      <c r="O41" s="881"/>
      <c r="P41" s="881"/>
      <c r="Q41" s="881"/>
      <c r="R41" s="881"/>
      <c r="S41" s="881"/>
    </row>
    <row r="42" spans="1:19" s="1" customFormat="1" ht="24" customHeight="1">
      <c r="A42" s="881" t="s">
        <v>347</v>
      </c>
      <c r="B42" s="881"/>
      <c r="C42" s="881"/>
      <c r="D42" s="881"/>
      <c r="E42" s="881"/>
      <c r="F42" s="881"/>
      <c r="G42" s="881"/>
      <c r="H42" s="881"/>
      <c r="I42" s="881"/>
      <c r="J42" s="881"/>
      <c r="K42" s="881"/>
      <c r="L42" s="881"/>
      <c r="M42" s="881"/>
      <c r="N42" s="881"/>
      <c r="O42" s="881"/>
      <c r="P42" s="881"/>
      <c r="Q42" s="881"/>
      <c r="R42" s="881"/>
      <c r="S42" s="881"/>
    </row>
    <row r="43" spans="1:19" s="1" customFormat="1" ht="24" customHeight="1">
      <c r="A43" s="881" t="s">
        <v>383</v>
      </c>
      <c r="B43" s="881"/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</row>
    <row r="45" spans="1:19" s="5" customFormat="1" ht="23.25" customHeight="1">
      <c r="A45" s="867" t="s">
        <v>1</v>
      </c>
      <c r="B45" s="869" t="s">
        <v>2</v>
      </c>
      <c r="C45" s="870"/>
      <c r="D45" s="871"/>
      <c r="E45" s="869" t="s">
        <v>3</v>
      </c>
      <c r="F45" s="870"/>
      <c r="G45" s="871"/>
      <c r="H45" s="869" t="s">
        <v>15</v>
      </c>
      <c r="I45" s="870"/>
      <c r="J45" s="871"/>
      <c r="K45" s="869" t="s">
        <v>16</v>
      </c>
      <c r="L45" s="870"/>
      <c r="M45" s="871"/>
      <c r="N45" s="869" t="s">
        <v>17</v>
      </c>
      <c r="O45" s="870"/>
      <c r="P45" s="871"/>
      <c r="Q45" s="869" t="s">
        <v>7</v>
      </c>
      <c r="R45" s="870"/>
      <c r="S45" s="871"/>
    </row>
    <row r="46" spans="1:19" s="5" customFormat="1" ht="23.25" customHeight="1">
      <c r="A46" s="868"/>
      <c r="B46" s="6" t="s">
        <v>4</v>
      </c>
      <c r="C46" s="6" t="s">
        <v>5</v>
      </c>
      <c r="D46" s="6" t="s">
        <v>6</v>
      </c>
      <c r="E46" s="6" t="s">
        <v>4</v>
      </c>
      <c r="F46" s="6" t="s">
        <v>5</v>
      </c>
      <c r="G46" s="6" t="s">
        <v>6</v>
      </c>
      <c r="H46" s="6" t="s">
        <v>4</v>
      </c>
      <c r="I46" s="6" t="s">
        <v>5</v>
      </c>
      <c r="J46" s="6" t="s">
        <v>6</v>
      </c>
      <c r="K46" s="6" t="s">
        <v>4</v>
      </c>
      <c r="L46" s="6" t="s">
        <v>5</v>
      </c>
      <c r="M46" s="6" t="s">
        <v>6</v>
      </c>
      <c r="N46" s="6" t="s">
        <v>4</v>
      </c>
      <c r="O46" s="6" t="s">
        <v>5</v>
      </c>
      <c r="P46" s="6" t="s">
        <v>6</v>
      </c>
      <c r="Q46" s="6" t="s">
        <v>4</v>
      </c>
      <c r="R46" s="6" t="s">
        <v>5</v>
      </c>
      <c r="S46" s="6" t="s">
        <v>6</v>
      </c>
    </row>
    <row r="47" spans="1:19" ht="23.25" customHeight="1">
      <c r="A47" s="7" t="s">
        <v>384</v>
      </c>
      <c r="B47" s="29">
        <v>18</v>
      </c>
      <c r="C47" s="29">
        <v>21</v>
      </c>
      <c r="D47" s="30">
        <f>SUM(B47:C47)</f>
        <v>39</v>
      </c>
      <c r="E47" s="29" t="s">
        <v>118</v>
      </c>
      <c r="F47" s="29" t="s">
        <v>118</v>
      </c>
      <c r="G47" s="30">
        <f>SUM(E47:F47)</f>
        <v>0</v>
      </c>
      <c r="H47" s="29" t="s">
        <v>118</v>
      </c>
      <c r="I47" s="29" t="s">
        <v>118</v>
      </c>
      <c r="J47" s="30">
        <f>SUM(H47:I47)</f>
        <v>0</v>
      </c>
      <c r="K47" s="29" t="s">
        <v>118</v>
      </c>
      <c r="L47" s="29" t="s">
        <v>118</v>
      </c>
      <c r="M47" s="30">
        <f>SUM(K47:L47)</f>
        <v>0</v>
      </c>
      <c r="N47" s="29">
        <v>0</v>
      </c>
      <c r="O47" s="29">
        <v>0</v>
      </c>
      <c r="P47" s="30">
        <f>SUM(N47:O47)</f>
        <v>0</v>
      </c>
      <c r="Q47" s="29">
        <f>SUM(B47,E47,H47,K47,N47)</f>
        <v>18</v>
      </c>
      <c r="R47" s="29">
        <f>SUM(C47,F47,I47,L47,O47)</f>
        <v>21</v>
      </c>
      <c r="S47" s="30">
        <f>SUM(Q47:R47)</f>
        <v>39</v>
      </c>
    </row>
    <row r="48" spans="1:19" ht="23.25" customHeight="1">
      <c r="A48" s="7"/>
      <c r="B48" s="29"/>
      <c r="C48" s="29"/>
      <c r="D48" s="30"/>
      <c r="E48" s="29"/>
      <c r="F48" s="29"/>
      <c r="G48" s="30"/>
      <c r="H48" s="29"/>
      <c r="I48" s="29"/>
      <c r="J48" s="30"/>
      <c r="K48" s="29"/>
      <c r="L48" s="29"/>
      <c r="M48" s="30"/>
      <c r="N48" s="29"/>
      <c r="O48" s="29"/>
      <c r="P48" s="30"/>
      <c r="Q48" s="29"/>
      <c r="R48" s="29"/>
      <c r="S48" s="30"/>
    </row>
    <row r="49" spans="1:19" ht="23.25" customHeight="1">
      <c r="A49" s="7"/>
      <c r="B49" s="29"/>
      <c r="C49" s="29"/>
      <c r="D49" s="30"/>
      <c r="E49" s="29"/>
      <c r="F49" s="29"/>
      <c r="G49" s="30"/>
      <c r="H49" s="29"/>
      <c r="I49" s="29"/>
      <c r="J49" s="30"/>
      <c r="K49" s="29"/>
      <c r="L49" s="29"/>
      <c r="M49" s="30"/>
      <c r="N49" s="29"/>
      <c r="O49" s="29"/>
      <c r="P49" s="30"/>
      <c r="Q49" s="29"/>
      <c r="R49" s="29"/>
      <c r="S49" s="30"/>
    </row>
    <row r="50" spans="1:19" ht="30.75" customHeight="1">
      <c r="A50" s="9" t="s">
        <v>6</v>
      </c>
      <c r="B50" s="31">
        <f>SUM(B47:B49)</f>
        <v>18</v>
      </c>
      <c r="C50" s="31">
        <f>SUM(C47:C49)</f>
        <v>21</v>
      </c>
      <c r="D50" s="31">
        <f>SUM(B50:C50)</f>
        <v>39</v>
      </c>
      <c r="E50" s="31">
        <f>SUM(E47:E49)</f>
        <v>0</v>
      </c>
      <c r="F50" s="31">
        <f>SUM(F47:F49)</f>
        <v>0</v>
      </c>
      <c r="G50" s="31">
        <f>SUM(E50:F50)</f>
        <v>0</v>
      </c>
      <c r="H50" s="31">
        <f>SUM(H47:H49)</f>
        <v>0</v>
      </c>
      <c r="I50" s="31">
        <f>SUM(I47:I49)</f>
        <v>0</v>
      </c>
      <c r="J50" s="31">
        <f>SUM(H50:I50)</f>
        <v>0</v>
      </c>
      <c r="K50" s="31">
        <f>SUM(K47:K49)</f>
        <v>0</v>
      </c>
      <c r="L50" s="31">
        <f>SUM(L47:L49)</f>
        <v>0</v>
      </c>
      <c r="M50" s="31">
        <f>SUM(K50:L50)</f>
        <v>0</v>
      </c>
      <c r="N50" s="31">
        <f>SUM(N47:N49)</f>
        <v>0</v>
      </c>
      <c r="O50" s="31">
        <f>SUM(O47:O49)</f>
        <v>0</v>
      </c>
      <c r="P50" s="31">
        <f>SUM(N50:O50)</f>
        <v>0</v>
      </c>
      <c r="Q50" s="31">
        <f>SUM(B50,E50,H50,K50,N50)</f>
        <v>18</v>
      </c>
      <c r="R50" s="31">
        <f>SUM(C50,F50,I50,L50,O50)</f>
        <v>21</v>
      </c>
      <c r="S50" s="31">
        <f>SUM(Q50:R50)</f>
        <v>39</v>
      </c>
    </row>
    <row r="51" spans="1:19" s="1" customFormat="1" ht="13.5" customHeight="1">
      <c r="A51" s="413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</row>
    <row r="52" ht="23.25" customHeight="1">
      <c r="A52" s="3" t="s">
        <v>385</v>
      </c>
    </row>
  </sheetData>
  <sheetProtection/>
  <mergeCells count="40">
    <mergeCell ref="A41:S41"/>
    <mergeCell ref="A42:S42"/>
    <mergeCell ref="A43:S43"/>
    <mergeCell ref="A45:A46"/>
    <mergeCell ref="B45:D45"/>
    <mergeCell ref="E45:G45"/>
    <mergeCell ref="H45:J45"/>
    <mergeCell ref="K45:M45"/>
    <mergeCell ref="N45:P45"/>
    <mergeCell ref="Q45:S45"/>
    <mergeCell ref="A31:S31"/>
    <mergeCell ref="A32:S32"/>
    <mergeCell ref="A35:A36"/>
    <mergeCell ref="B35:D35"/>
    <mergeCell ref="E35:G35"/>
    <mergeCell ref="H35:J35"/>
    <mergeCell ref="K35:M35"/>
    <mergeCell ref="N35:P35"/>
    <mergeCell ref="Q35:S35"/>
    <mergeCell ref="A33:S33"/>
    <mergeCell ref="A21:S21"/>
    <mergeCell ref="A25:A26"/>
    <mergeCell ref="B25:D25"/>
    <mergeCell ref="E25:G25"/>
    <mergeCell ref="H25:J25"/>
    <mergeCell ref="K25:M25"/>
    <mergeCell ref="N25:P25"/>
    <mergeCell ref="Q25:S25"/>
    <mergeCell ref="A22:S22"/>
    <mergeCell ref="A23:S23"/>
    <mergeCell ref="A1:S1"/>
    <mergeCell ref="A5:A6"/>
    <mergeCell ref="B5:D5"/>
    <mergeCell ref="E5:G5"/>
    <mergeCell ref="H5:J5"/>
    <mergeCell ref="K5:M5"/>
    <mergeCell ref="N5:P5"/>
    <mergeCell ref="Q5:S5"/>
    <mergeCell ref="A2:S2"/>
    <mergeCell ref="A3:S3"/>
  </mergeCells>
  <printOptions horizontalCentered="1"/>
  <pageMargins left="0.5905511811023623" right="0.5905511811023623" top="0.984251968503937" bottom="0.7874015748031497" header="0" footer="0"/>
  <pageSetup firstPageNumber="28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2" manualBreakCount="2">
    <brk id="29" max="255" man="1"/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CC33"/>
  </sheetPr>
  <dimension ref="A1:M26"/>
  <sheetViews>
    <sheetView showGridLines="0" zoomScalePageLayoutView="0" workbookViewId="0" topLeftCell="A13">
      <selection activeCell="D103" sqref="D103"/>
    </sheetView>
  </sheetViews>
  <sheetFormatPr defaultColWidth="5.00390625" defaultRowHeight="24"/>
  <cols>
    <col min="1" max="1" width="32.125" style="3" customWidth="1"/>
    <col min="2" max="13" width="5.00390625" style="4" customWidth="1"/>
    <col min="14" max="16384" width="5.00390625" style="2" customWidth="1"/>
  </cols>
  <sheetData>
    <row r="1" spans="1:13" s="1" customFormat="1" ht="26.25" customHeight="1">
      <c r="A1" s="881" t="s">
        <v>19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2" spans="1:13" s="1" customFormat="1" ht="26.25" customHeight="1">
      <c r="A2" s="881" t="s">
        <v>387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</row>
    <row r="3" ht="20.25" customHeight="1"/>
    <row r="4" spans="1:13" s="5" customFormat="1" ht="25.5" customHeight="1">
      <c r="A4" s="867" t="s">
        <v>1</v>
      </c>
      <c r="B4" s="869" t="s">
        <v>2</v>
      </c>
      <c r="C4" s="870"/>
      <c r="D4" s="871"/>
      <c r="E4" s="869" t="s">
        <v>3</v>
      </c>
      <c r="F4" s="870"/>
      <c r="G4" s="871"/>
      <c r="H4" s="869" t="s">
        <v>15</v>
      </c>
      <c r="I4" s="870"/>
      <c r="J4" s="871"/>
      <c r="K4" s="869" t="s">
        <v>7</v>
      </c>
      <c r="L4" s="870"/>
      <c r="M4" s="871"/>
    </row>
    <row r="5" spans="1:13" s="5" customFormat="1" ht="21">
      <c r="A5" s="868"/>
      <c r="B5" s="6" t="s">
        <v>4</v>
      </c>
      <c r="C5" s="6" t="s">
        <v>5</v>
      </c>
      <c r="D5" s="6" t="s">
        <v>6</v>
      </c>
      <c r="E5" s="6" t="s">
        <v>4</v>
      </c>
      <c r="F5" s="6" t="s">
        <v>5</v>
      </c>
      <c r="G5" s="6" t="s">
        <v>6</v>
      </c>
      <c r="H5" s="6" t="s">
        <v>4</v>
      </c>
      <c r="I5" s="6" t="s">
        <v>5</v>
      </c>
      <c r="J5" s="6" t="s">
        <v>6</v>
      </c>
      <c r="K5" s="6" t="s">
        <v>4</v>
      </c>
      <c r="L5" s="6" t="s">
        <v>5</v>
      </c>
      <c r="M5" s="6" t="s">
        <v>6</v>
      </c>
    </row>
    <row r="6" spans="1:13" s="5" customFormat="1" ht="21">
      <c r="A6" s="13" t="s">
        <v>78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5" customFormat="1" ht="21">
      <c r="A7" s="7" t="s">
        <v>20</v>
      </c>
      <c r="B7" s="118">
        <v>0</v>
      </c>
      <c r="C7" s="118">
        <v>0</v>
      </c>
      <c r="D7" s="415">
        <f>SUM(B7:C7)</f>
        <v>0</v>
      </c>
      <c r="E7" s="118" t="s">
        <v>118</v>
      </c>
      <c r="F7" s="118" t="s">
        <v>118</v>
      </c>
      <c r="G7" s="30">
        <f>SUM(E7:F7)</f>
        <v>0</v>
      </c>
      <c r="H7" s="29">
        <v>2</v>
      </c>
      <c r="I7" s="29">
        <v>0</v>
      </c>
      <c r="J7" s="30">
        <f>SUM(H7:I7)</f>
        <v>2</v>
      </c>
      <c r="K7" s="29">
        <f aca="true" t="shared" si="0" ref="K7:M9">SUM(B7,E7,H7)</f>
        <v>2</v>
      </c>
      <c r="L7" s="29">
        <f t="shared" si="0"/>
        <v>0</v>
      </c>
      <c r="M7" s="30">
        <f t="shared" si="0"/>
        <v>2</v>
      </c>
    </row>
    <row r="8" spans="1:13" s="5" customFormat="1" ht="21">
      <c r="A8" s="7" t="s">
        <v>145</v>
      </c>
      <c r="B8" s="118">
        <v>0</v>
      </c>
      <c r="C8" s="118">
        <v>1</v>
      </c>
      <c r="D8" s="415">
        <f>SUM(B8:C8)</f>
        <v>1</v>
      </c>
      <c r="E8" s="118">
        <v>0</v>
      </c>
      <c r="F8" s="118">
        <v>0</v>
      </c>
      <c r="G8" s="30">
        <f>SUM(E8:F8)</f>
        <v>0</v>
      </c>
      <c r="H8" s="29">
        <v>0</v>
      </c>
      <c r="I8" s="29">
        <v>0</v>
      </c>
      <c r="J8" s="30">
        <f>SUM(H8:I8)</f>
        <v>0</v>
      </c>
      <c r="K8" s="29">
        <f>SUM(B8,E8,H8)</f>
        <v>0</v>
      </c>
      <c r="L8" s="29">
        <f>SUM(C8,F8,I8)</f>
        <v>1</v>
      </c>
      <c r="M8" s="30">
        <f>SUM(D8,G8,J8)</f>
        <v>1</v>
      </c>
    </row>
    <row r="9" spans="1:13" ht="23.25" customHeight="1">
      <c r="A9" s="7" t="s">
        <v>386</v>
      </c>
      <c r="B9" s="118">
        <v>6</v>
      </c>
      <c r="C9" s="118">
        <v>0</v>
      </c>
      <c r="D9" s="415">
        <f>SUM(B9:C9)</f>
        <v>6</v>
      </c>
      <c r="E9" s="118">
        <v>0</v>
      </c>
      <c r="F9" s="118">
        <v>2</v>
      </c>
      <c r="G9" s="30">
        <f>SUM(E9:F9)</f>
        <v>2</v>
      </c>
      <c r="H9" s="29">
        <v>0</v>
      </c>
      <c r="I9" s="29">
        <v>0</v>
      </c>
      <c r="J9" s="30">
        <f>SUM(H9:I9)</f>
        <v>0</v>
      </c>
      <c r="K9" s="29">
        <f t="shared" si="0"/>
        <v>6</v>
      </c>
      <c r="L9" s="29">
        <f t="shared" si="0"/>
        <v>2</v>
      </c>
      <c r="M9" s="30">
        <f t="shared" si="0"/>
        <v>8</v>
      </c>
    </row>
    <row r="10" spans="1:13" ht="23.25" customHeight="1">
      <c r="A10" s="7"/>
      <c r="B10" s="29"/>
      <c r="C10" s="29"/>
      <c r="D10" s="30"/>
      <c r="E10" s="29"/>
      <c r="F10" s="29"/>
      <c r="G10" s="30"/>
      <c r="H10" s="29"/>
      <c r="I10" s="29"/>
      <c r="J10" s="30"/>
      <c r="K10" s="29"/>
      <c r="L10" s="29"/>
      <c r="M10" s="30"/>
    </row>
    <row r="11" spans="1:13" ht="23.25" customHeight="1">
      <c r="A11" s="9" t="s">
        <v>149</v>
      </c>
      <c r="B11" s="31">
        <f>SUM(B7:B10)</f>
        <v>6</v>
      </c>
      <c r="C11" s="31">
        <f aca="true" t="shared" si="1" ref="C11:M11">SUM(C7:C10)</f>
        <v>1</v>
      </c>
      <c r="D11" s="31">
        <f t="shared" si="1"/>
        <v>7</v>
      </c>
      <c r="E11" s="31">
        <f t="shared" si="1"/>
        <v>0</v>
      </c>
      <c r="F11" s="31">
        <f t="shared" si="1"/>
        <v>2</v>
      </c>
      <c r="G11" s="31">
        <f t="shared" si="1"/>
        <v>2</v>
      </c>
      <c r="H11" s="31">
        <f t="shared" si="1"/>
        <v>2</v>
      </c>
      <c r="I11" s="31">
        <f t="shared" si="1"/>
        <v>0</v>
      </c>
      <c r="J11" s="31">
        <f t="shared" si="1"/>
        <v>2</v>
      </c>
      <c r="K11" s="31">
        <f t="shared" si="1"/>
        <v>8</v>
      </c>
      <c r="L11" s="31">
        <f t="shared" si="1"/>
        <v>3</v>
      </c>
      <c r="M11" s="31">
        <f t="shared" si="1"/>
        <v>11</v>
      </c>
    </row>
    <row r="12" ht="23.25" customHeight="1">
      <c r="A12" s="138"/>
    </row>
    <row r="13" spans="1:13" s="1" customFormat="1" ht="26.25" customHeight="1">
      <c r="A13" s="881" t="s">
        <v>19</v>
      </c>
      <c r="B13" s="881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</row>
    <row r="14" spans="1:13" s="1" customFormat="1" ht="26.25" customHeight="1">
      <c r="A14" s="881" t="s">
        <v>388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</row>
    <row r="15" ht="20.25" customHeight="1"/>
    <row r="16" spans="1:13" s="5" customFormat="1" ht="25.5" customHeight="1">
      <c r="A16" s="867" t="s">
        <v>1</v>
      </c>
      <c r="B16" s="869" t="s">
        <v>2</v>
      </c>
      <c r="C16" s="870"/>
      <c r="D16" s="871"/>
      <c r="E16" s="869" t="s">
        <v>3</v>
      </c>
      <c r="F16" s="870"/>
      <c r="G16" s="871"/>
      <c r="H16" s="869" t="s">
        <v>15</v>
      </c>
      <c r="I16" s="870"/>
      <c r="J16" s="871"/>
      <c r="K16" s="869" t="s">
        <v>7</v>
      </c>
      <c r="L16" s="870"/>
      <c r="M16" s="871"/>
    </row>
    <row r="17" spans="1:13" s="5" customFormat="1" ht="21">
      <c r="A17" s="868"/>
      <c r="B17" s="6" t="s">
        <v>4</v>
      </c>
      <c r="C17" s="6" t="s">
        <v>5</v>
      </c>
      <c r="D17" s="6" t="s">
        <v>6</v>
      </c>
      <c r="E17" s="6" t="s">
        <v>4</v>
      </c>
      <c r="F17" s="6" t="s">
        <v>5</v>
      </c>
      <c r="G17" s="6" t="s">
        <v>6</v>
      </c>
      <c r="H17" s="6" t="s">
        <v>4</v>
      </c>
      <c r="I17" s="6" t="s">
        <v>5</v>
      </c>
      <c r="J17" s="6" t="s">
        <v>6</v>
      </c>
      <c r="K17" s="6" t="s">
        <v>4</v>
      </c>
      <c r="L17" s="6" t="s">
        <v>5</v>
      </c>
      <c r="M17" s="6" t="s">
        <v>6</v>
      </c>
    </row>
    <row r="18" spans="1:13" s="5" customFormat="1" ht="21">
      <c r="A18" s="13" t="s">
        <v>79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 customHeight="1">
      <c r="A19" s="7" t="s">
        <v>87</v>
      </c>
      <c r="B19" s="29">
        <v>0</v>
      </c>
      <c r="C19" s="29">
        <v>0</v>
      </c>
      <c r="D19" s="30">
        <f>SUM(B19:C19)</f>
        <v>0</v>
      </c>
      <c r="E19" s="29">
        <v>0</v>
      </c>
      <c r="F19" s="29">
        <v>0</v>
      </c>
      <c r="G19" s="30">
        <f>SUM(E19:F19)</f>
        <v>0</v>
      </c>
      <c r="H19" s="29">
        <v>1</v>
      </c>
      <c r="I19" s="29">
        <v>5</v>
      </c>
      <c r="J19" s="30">
        <f>SUM(H19:I19)</f>
        <v>6</v>
      </c>
      <c r="K19" s="29">
        <f>SUM(B19,E19,H19)</f>
        <v>1</v>
      </c>
      <c r="L19" s="29">
        <f>SUM(C19,F19,I19)</f>
        <v>5</v>
      </c>
      <c r="M19" s="30">
        <f>SUM(D19,G19,J19)</f>
        <v>6</v>
      </c>
    </row>
    <row r="20" spans="1:13" ht="23.25" customHeight="1">
      <c r="A20" s="7"/>
      <c r="B20" s="29"/>
      <c r="C20" s="29"/>
      <c r="D20" s="30"/>
      <c r="E20" s="29"/>
      <c r="F20" s="29"/>
      <c r="G20" s="30"/>
      <c r="H20" s="29"/>
      <c r="I20" s="29"/>
      <c r="J20" s="30"/>
      <c r="K20" s="29"/>
      <c r="L20" s="29"/>
      <c r="M20" s="30"/>
    </row>
    <row r="21" spans="1:13" ht="26.25" customHeight="1">
      <c r="A21" s="9" t="s">
        <v>6</v>
      </c>
      <c r="B21" s="31">
        <f>SUM(B19:B20)</f>
        <v>0</v>
      </c>
      <c r="C21" s="31">
        <f>SUM(C19:C20)</f>
        <v>0</v>
      </c>
      <c r="D21" s="31">
        <f>SUM(B21:C21)</f>
        <v>0</v>
      </c>
      <c r="E21" s="31">
        <f>SUM(E19:E20)</f>
        <v>0</v>
      </c>
      <c r="F21" s="31">
        <f>SUM(F19:F20)</f>
        <v>0</v>
      </c>
      <c r="G21" s="31">
        <f>SUM(E21:F21)</f>
        <v>0</v>
      </c>
      <c r="H21" s="31">
        <f>SUM(H19:H20)</f>
        <v>1</v>
      </c>
      <c r="I21" s="31">
        <f>SUM(I19:I20)</f>
        <v>5</v>
      </c>
      <c r="J21" s="31">
        <f>SUM(H21:I21)</f>
        <v>6</v>
      </c>
      <c r="K21" s="31">
        <f>SUM(B21,E21,H21)</f>
        <v>1</v>
      </c>
      <c r="L21" s="31">
        <f>SUM(C21,F21,I21)</f>
        <v>5</v>
      </c>
      <c r="M21" s="31">
        <f>SUM(D21,G21,J21)</f>
        <v>6</v>
      </c>
    </row>
    <row r="22" spans="1:13" ht="26.25" customHeight="1">
      <c r="A22" s="13" t="s">
        <v>78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3.25" customHeight="1">
      <c r="A23" s="7" t="s">
        <v>145</v>
      </c>
      <c r="B23" s="29">
        <v>3</v>
      </c>
      <c r="C23" s="29">
        <v>10</v>
      </c>
      <c r="D23" s="30">
        <f>SUM(B23:C23)</f>
        <v>13</v>
      </c>
      <c r="E23" s="29">
        <v>0</v>
      </c>
      <c r="F23" s="29">
        <v>0</v>
      </c>
      <c r="G23" s="30">
        <f>SUM(E23:F23)</f>
        <v>0</v>
      </c>
      <c r="H23" s="29">
        <v>16</v>
      </c>
      <c r="I23" s="29">
        <v>10</v>
      </c>
      <c r="J23" s="30">
        <f>SUM(H23:I23)</f>
        <v>26</v>
      </c>
      <c r="K23" s="29">
        <f aca="true" t="shared" si="2" ref="K23:M25">SUM(B23,E23,H23)</f>
        <v>19</v>
      </c>
      <c r="L23" s="29">
        <f t="shared" si="2"/>
        <v>20</v>
      </c>
      <c r="M23" s="30">
        <f t="shared" si="2"/>
        <v>39</v>
      </c>
    </row>
    <row r="24" spans="1:13" ht="19.5" customHeight="1">
      <c r="A24" s="7" t="s">
        <v>386</v>
      </c>
      <c r="B24" s="29">
        <v>0</v>
      </c>
      <c r="C24" s="29">
        <v>1</v>
      </c>
      <c r="D24" s="30">
        <f>SUM(B24:C24)</f>
        <v>1</v>
      </c>
      <c r="E24" s="29">
        <v>0</v>
      </c>
      <c r="F24" s="29">
        <v>0</v>
      </c>
      <c r="G24" s="30">
        <f>SUM(E24:F24)</f>
        <v>0</v>
      </c>
      <c r="H24" s="29">
        <v>0</v>
      </c>
      <c r="I24" s="29">
        <v>0</v>
      </c>
      <c r="J24" s="30">
        <f>SUM(H24:I24)</f>
        <v>0</v>
      </c>
      <c r="K24" s="29">
        <f t="shared" si="2"/>
        <v>0</v>
      </c>
      <c r="L24" s="29">
        <f t="shared" si="2"/>
        <v>1</v>
      </c>
      <c r="M24" s="30">
        <f t="shared" si="2"/>
        <v>1</v>
      </c>
    </row>
    <row r="25" spans="1:13" ht="26.25" customHeight="1">
      <c r="A25" s="9" t="s">
        <v>6</v>
      </c>
      <c r="B25" s="31">
        <f>SUM(B23:B24)</f>
        <v>3</v>
      </c>
      <c r="C25" s="31">
        <f>SUM(C23:C24)</f>
        <v>11</v>
      </c>
      <c r="D25" s="31">
        <f>SUM(B25:C25)</f>
        <v>14</v>
      </c>
      <c r="E25" s="31">
        <f>SUM(E23:E24)</f>
        <v>0</v>
      </c>
      <c r="F25" s="31">
        <f>SUM(F23:F24)</f>
        <v>0</v>
      </c>
      <c r="G25" s="31">
        <f>SUM(E25:F25)</f>
        <v>0</v>
      </c>
      <c r="H25" s="31">
        <f>SUM(H23:H24)</f>
        <v>16</v>
      </c>
      <c r="I25" s="31">
        <f>SUM(I23:I24)</f>
        <v>10</v>
      </c>
      <c r="J25" s="31">
        <f>SUM(H25:I25)</f>
        <v>26</v>
      </c>
      <c r="K25" s="31">
        <f t="shared" si="2"/>
        <v>19</v>
      </c>
      <c r="L25" s="31">
        <f t="shared" si="2"/>
        <v>21</v>
      </c>
      <c r="M25" s="31">
        <f t="shared" si="2"/>
        <v>40</v>
      </c>
    </row>
    <row r="26" spans="1:13" ht="26.25" customHeight="1">
      <c r="A26" s="9" t="s">
        <v>105</v>
      </c>
      <c r="B26" s="31">
        <f>SUM(B21,B25)</f>
        <v>3</v>
      </c>
      <c r="C26" s="31">
        <f>SUM(C21,C25)</f>
        <v>11</v>
      </c>
      <c r="D26" s="31">
        <f>SUM(B26:C26)</f>
        <v>14</v>
      </c>
      <c r="E26" s="31">
        <f>SUM(E21,E25)</f>
        <v>0</v>
      </c>
      <c r="F26" s="31">
        <f>SUM(F21,F25)</f>
        <v>0</v>
      </c>
      <c r="G26" s="31">
        <f>SUM(E26:F26)</f>
        <v>0</v>
      </c>
      <c r="H26" s="31">
        <f>SUM(H21,H25)</f>
        <v>17</v>
      </c>
      <c r="I26" s="31">
        <f>SUM(I21,I25)</f>
        <v>15</v>
      </c>
      <c r="J26" s="31">
        <f>SUM(H26:I26)</f>
        <v>32</v>
      </c>
      <c r="K26" s="31">
        <f>SUM(K21,K25)</f>
        <v>20</v>
      </c>
      <c r="L26" s="31">
        <f>SUM(L21,L25)</f>
        <v>26</v>
      </c>
      <c r="M26" s="31">
        <f>SUM(K26:L26)</f>
        <v>46</v>
      </c>
    </row>
  </sheetData>
  <sheetProtection/>
  <mergeCells count="14">
    <mergeCell ref="A1:M1"/>
    <mergeCell ref="A2:M2"/>
    <mergeCell ref="A4:A5"/>
    <mergeCell ref="B4:D4"/>
    <mergeCell ref="E4:G4"/>
    <mergeCell ref="H4:J4"/>
    <mergeCell ref="K4:M4"/>
    <mergeCell ref="A13:M13"/>
    <mergeCell ref="A14:M14"/>
    <mergeCell ref="A16:A17"/>
    <mergeCell ref="B16:D16"/>
    <mergeCell ref="E16:G16"/>
    <mergeCell ref="H16:J16"/>
    <mergeCell ref="K16:M16"/>
  </mergeCells>
  <printOptions horizontalCentered="1"/>
  <pageMargins left="0.3937007874015748" right="0.3937007874015748" top="0.984251968503937" bottom="0.984251968503937" header="0.5118110236220472" footer="0"/>
  <pageSetup firstPageNumber="32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1" manualBreakCount="1">
    <brk id="1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933FF"/>
  </sheetPr>
  <dimension ref="A1:O136"/>
  <sheetViews>
    <sheetView showGridLines="0" zoomScale="110" zoomScaleNormal="110" workbookViewId="0" topLeftCell="A1">
      <selection activeCell="A1" sqref="A1:O1"/>
    </sheetView>
  </sheetViews>
  <sheetFormatPr defaultColWidth="9.00390625" defaultRowHeight="21" customHeight="1"/>
  <cols>
    <col min="1" max="1" width="22.625" style="0" customWidth="1"/>
    <col min="2" max="3" width="4.00390625" style="0" customWidth="1"/>
    <col min="4" max="4" width="4.625" style="0" customWidth="1"/>
    <col min="5" max="5" width="4.50390625" style="0" customWidth="1"/>
    <col min="6" max="6" width="5.375" style="0" customWidth="1"/>
    <col min="7" max="7" width="5.50390625" style="0" customWidth="1"/>
    <col min="8" max="9" width="4.50390625" style="0" customWidth="1"/>
    <col min="10" max="10" width="4.625" style="0" customWidth="1"/>
    <col min="11" max="11" width="4.875" style="0" customWidth="1"/>
    <col min="12" max="12" width="5.50390625" style="0" customWidth="1"/>
    <col min="13" max="13" width="5.625" style="0" customWidth="1"/>
    <col min="14" max="14" width="6.25390625" style="0" customWidth="1"/>
    <col min="15" max="15" width="6.875" style="0" customWidth="1"/>
  </cols>
  <sheetData>
    <row r="1" spans="1:15" ht="24.75" customHeight="1">
      <c r="A1" s="889" t="s">
        <v>418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</row>
    <row r="2" spans="1:15" ht="6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1" customHeight="1">
      <c r="A3" s="894" t="s">
        <v>156</v>
      </c>
      <c r="B3" s="882" t="s">
        <v>355</v>
      </c>
      <c r="C3" s="882"/>
      <c r="D3" s="882"/>
      <c r="E3" s="892" t="s">
        <v>356</v>
      </c>
      <c r="F3" s="882"/>
      <c r="G3" s="893"/>
      <c r="H3" s="882" t="s">
        <v>357</v>
      </c>
      <c r="I3" s="882"/>
      <c r="J3" s="882"/>
      <c r="K3" s="41" t="s">
        <v>6</v>
      </c>
      <c r="L3" s="41"/>
      <c r="M3" s="41"/>
      <c r="N3" s="41" t="s">
        <v>233</v>
      </c>
      <c r="O3" s="41"/>
    </row>
    <row r="4" spans="1:15" ht="21" customHeight="1">
      <c r="A4" s="895"/>
      <c r="B4" s="42" t="s">
        <v>4</v>
      </c>
      <c r="C4" s="43" t="s">
        <v>5</v>
      </c>
      <c r="D4" s="44" t="s">
        <v>6</v>
      </c>
      <c r="E4" s="45" t="s">
        <v>4</v>
      </c>
      <c r="F4" s="43" t="s">
        <v>5</v>
      </c>
      <c r="G4" s="46" t="s">
        <v>6</v>
      </c>
      <c r="H4" s="42" t="s">
        <v>4</v>
      </c>
      <c r="I4" s="43" t="s">
        <v>5</v>
      </c>
      <c r="J4" s="44" t="s">
        <v>6</v>
      </c>
      <c r="K4" s="45" t="s">
        <v>4</v>
      </c>
      <c r="L4" s="43" t="s">
        <v>5</v>
      </c>
      <c r="M4" s="46" t="s">
        <v>6</v>
      </c>
      <c r="N4" s="390" t="s">
        <v>234</v>
      </c>
      <c r="O4" s="390" t="s">
        <v>235</v>
      </c>
    </row>
    <row r="5" spans="1:15" ht="21" customHeight="1">
      <c r="A5" s="47" t="s">
        <v>236</v>
      </c>
      <c r="B5" s="140"/>
      <c r="C5" s="141"/>
      <c r="D5" s="142"/>
      <c r="E5" s="143"/>
      <c r="F5" s="141"/>
      <c r="G5" s="144"/>
      <c r="H5" s="140"/>
      <c r="I5" s="141"/>
      <c r="J5" s="142"/>
      <c r="K5" s="143"/>
      <c r="L5" s="141"/>
      <c r="M5" s="144"/>
      <c r="N5" s="391"/>
      <c r="O5" s="392"/>
    </row>
    <row r="6" spans="1:15" s="720" customFormat="1" ht="18.75">
      <c r="A6" s="117" t="s">
        <v>239</v>
      </c>
      <c r="B6" s="713">
        <v>0</v>
      </c>
      <c r="C6" s="714">
        <v>0</v>
      </c>
      <c r="D6" s="715">
        <f aca="true" t="shared" si="0" ref="D6:D18">SUM(B6:C6)</f>
        <v>0</v>
      </c>
      <c r="E6" s="716">
        <v>9</v>
      </c>
      <c r="F6" s="714">
        <v>40</v>
      </c>
      <c r="G6" s="717">
        <f aca="true" t="shared" si="1" ref="G6:G18">SUM(E6:F6)</f>
        <v>49</v>
      </c>
      <c r="H6" s="713">
        <v>0</v>
      </c>
      <c r="I6" s="714">
        <v>3</v>
      </c>
      <c r="J6" s="715">
        <f aca="true" t="shared" si="2" ref="J6:J18">SUM(H6:I6)</f>
        <v>3</v>
      </c>
      <c r="K6" s="716">
        <f aca="true" t="shared" si="3" ref="K6:M19">SUM(B6+E6+H6)</f>
        <v>9</v>
      </c>
      <c r="L6" s="714">
        <f t="shared" si="3"/>
        <v>43</v>
      </c>
      <c r="M6" s="717">
        <f t="shared" si="3"/>
        <v>52</v>
      </c>
      <c r="N6" s="718"/>
      <c r="O6" s="719" t="s">
        <v>358</v>
      </c>
    </row>
    <row r="7" spans="1:15" s="720" customFormat="1" ht="18.75">
      <c r="A7" s="117" t="s">
        <v>241</v>
      </c>
      <c r="B7" s="713">
        <v>0</v>
      </c>
      <c r="C7" s="714">
        <v>0</v>
      </c>
      <c r="D7" s="715">
        <f t="shared" si="0"/>
        <v>0</v>
      </c>
      <c r="E7" s="716">
        <v>0</v>
      </c>
      <c r="F7" s="714">
        <v>4</v>
      </c>
      <c r="G7" s="717">
        <f t="shared" si="1"/>
        <v>4</v>
      </c>
      <c r="H7" s="713">
        <v>0</v>
      </c>
      <c r="I7" s="714">
        <v>1</v>
      </c>
      <c r="J7" s="715">
        <f t="shared" si="2"/>
        <v>1</v>
      </c>
      <c r="K7" s="716">
        <f t="shared" si="3"/>
        <v>0</v>
      </c>
      <c r="L7" s="714">
        <f t="shared" si="3"/>
        <v>5</v>
      </c>
      <c r="M7" s="717">
        <f t="shared" si="3"/>
        <v>5</v>
      </c>
      <c r="N7" s="718"/>
      <c r="O7" s="719"/>
    </row>
    <row r="8" spans="1:15" s="720" customFormat="1" ht="18.75">
      <c r="A8" s="117" t="s">
        <v>359</v>
      </c>
      <c r="B8" s="713">
        <v>0</v>
      </c>
      <c r="C8" s="714">
        <v>0</v>
      </c>
      <c r="D8" s="715">
        <f t="shared" si="0"/>
        <v>0</v>
      </c>
      <c r="E8" s="716">
        <v>0</v>
      </c>
      <c r="F8" s="714">
        <v>2</v>
      </c>
      <c r="G8" s="717">
        <f t="shared" si="1"/>
        <v>2</v>
      </c>
      <c r="H8" s="713">
        <v>0</v>
      </c>
      <c r="I8" s="714">
        <v>0</v>
      </c>
      <c r="J8" s="715">
        <f t="shared" si="2"/>
        <v>0</v>
      </c>
      <c r="K8" s="716">
        <f t="shared" si="3"/>
        <v>0</v>
      </c>
      <c r="L8" s="714">
        <f t="shared" si="3"/>
        <v>2</v>
      </c>
      <c r="M8" s="717">
        <f t="shared" si="3"/>
        <v>2</v>
      </c>
      <c r="N8" s="718"/>
      <c r="O8" s="719"/>
    </row>
    <row r="9" spans="1:15" s="720" customFormat="1" ht="18.75">
      <c r="A9" s="117" t="s">
        <v>237</v>
      </c>
      <c r="B9" s="713">
        <v>0</v>
      </c>
      <c r="C9" s="714">
        <v>0</v>
      </c>
      <c r="D9" s="715">
        <f t="shared" si="0"/>
        <v>0</v>
      </c>
      <c r="E9" s="716">
        <v>0</v>
      </c>
      <c r="F9" s="714">
        <v>24</v>
      </c>
      <c r="G9" s="717">
        <f t="shared" si="1"/>
        <v>24</v>
      </c>
      <c r="H9" s="713">
        <v>0</v>
      </c>
      <c r="I9" s="714"/>
      <c r="J9" s="715">
        <f t="shared" si="2"/>
        <v>0</v>
      </c>
      <c r="K9" s="716">
        <f t="shared" si="3"/>
        <v>0</v>
      </c>
      <c r="L9" s="714">
        <f t="shared" si="3"/>
        <v>24</v>
      </c>
      <c r="M9" s="717">
        <f t="shared" si="3"/>
        <v>24</v>
      </c>
      <c r="N9" s="718"/>
      <c r="O9" s="719" t="s">
        <v>240</v>
      </c>
    </row>
    <row r="10" spans="1:15" s="720" customFormat="1" ht="18.75">
      <c r="A10" s="117" t="s">
        <v>242</v>
      </c>
      <c r="B10" s="713">
        <v>0</v>
      </c>
      <c r="C10" s="714">
        <v>0</v>
      </c>
      <c r="D10" s="715">
        <f t="shared" si="0"/>
        <v>0</v>
      </c>
      <c r="E10" s="716">
        <v>2</v>
      </c>
      <c r="F10" s="714">
        <v>9</v>
      </c>
      <c r="G10" s="717">
        <f t="shared" si="1"/>
        <v>11</v>
      </c>
      <c r="H10" s="713">
        <v>0</v>
      </c>
      <c r="I10" s="714">
        <v>1</v>
      </c>
      <c r="J10" s="715">
        <f t="shared" si="2"/>
        <v>1</v>
      </c>
      <c r="K10" s="716">
        <f t="shared" si="3"/>
        <v>2</v>
      </c>
      <c r="L10" s="714">
        <f t="shared" si="3"/>
        <v>10</v>
      </c>
      <c r="M10" s="717">
        <f t="shared" si="3"/>
        <v>12</v>
      </c>
      <c r="N10" s="718"/>
      <c r="O10" s="719"/>
    </row>
    <row r="11" spans="1:15" s="720" customFormat="1" ht="18.75">
      <c r="A11" s="117" t="s">
        <v>244</v>
      </c>
      <c r="B11" s="713">
        <v>0</v>
      </c>
      <c r="C11" s="714">
        <v>0</v>
      </c>
      <c r="D11" s="715">
        <f t="shared" si="0"/>
        <v>0</v>
      </c>
      <c r="E11" s="716">
        <v>5</v>
      </c>
      <c r="F11" s="714">
        <v>30</v>
      </c>
      <c r="G11" s="717">
        <f t="shared" si="1"/>
        <v>35</v>
      </c>
      <c r="H11" s="713">
        <v>0</v>
      </c>
      <c r="I11" s="714">
        <v>0</v>
      </c>
      <c r="J11" s="715">
        <f t="shared" si="2"/>
        <v>0</v>
      </c>
      <c r="K11" s="716">
        <f t="shared" si="3"/>
        <v>5</v>
      </c>
      <c r="L11" s="714">
        <f t="shared" si="3"/>
        <v>30</v>
      </c>
      <c r="M11" s="717">
        <f t="shared" si="3"/>
        <v>35</v>
      </c>
      <c r="N11" s="718" t="s">
        <v>240</v>
      </c>
      <c r="O11" s="719" t="s">
        <v>360</v>
      </c>
    </row>
    <row r="12" spans="1:15" s="720" customFormat="1" ht="18.75">
      <c r="A12" s="117" t="s">
        <v>288</v>
      </c>
      <c r="B12" s="713">
        <v>0</v>
      </c>
      <c r="C12" s="714">
        <v>0</v>
      </c>
      <c r="D12" s="715">
        <f t="shared" si="0"/>
        <v>0</v>
      </c>
      <c r="E12" s="716">
        <v>12</v>
      </c>
      <c r="F12" s="714">
        <v>39</v>
      </c>
      <c r="G12" s="717">
        <f t="shared" si="1"/>
        <v>51</v>
      </c>
      <c r="H12" s="713">
        <v>0</v>
      </c>
      <c r="I12" s="714">
        <v>0</v>
      </c>
      <c r="J12" s="715">
        <f t="shared" si="2"/>
        <v>0</v>
      </c>
      <c r="K12" s="716">
        <f t="shared" si="3"/>
        <v>12</v>
      </c>
      <c r="L12" s="714">
        <f t="shared" si="3"/>
        <v>39</v>
      </c>
      <c r="M12" s="717">
        <f t="shared" si="3"/>
        <v>51</v>
      </c>
      <c r="N12" s="718" t="s">
        <v>243</v>
      </c>
      <c r="O12" s="719" t="s">
        <v>361</v>
      </c>
    </row>
    <row r="13" spans="1:15" s="720" customFormat="1" ht="18.75">
      <c r="A13" s="117" t="s">
        <v>419</v>
      </c>
      <c r="B13" s="713">
        <v>0</v>
      </c>
      <c r="C13" s="714">
        <v>0</v>
      </c>
      <c r="D13" s="715">
        <f t="shared" si="0"/>
        <v>0</v>
      </c>
      <c r="E13" s="716">
        <v>17</v>
      </c>
      <c r="F13" s="714">
        <v>1</v>
      </c>
      <c r="G13" s="717">
        <f t="shared" si="1"/>
        <v>18</v>
      </c>
      <c r="H13" s="713">
        <v>2</v>
      </c>
      <c r="I13" s="714">
        <v>0</v>
      </c>
      <c r="J13" s="715">
        <f t="shared" si="2"/>
        <v>2</v>
      </c>
      <c r="K13" s="716">
        <f t="shared" si="3"/>
        <v>19</v>
      </c>
      <c r="L13" s="714">
        <f t="shared" si="3"/>
        <v>1</v>
      </c>
      <c r="M13" s="717">
        <f t="shared" si="3"/>
        <v>20</v>
      </c>
      <c r="N13" s="718"/>
      <c r="O13" s="719"/>
    </row>
    <row r="14" spans="1:15" s="720" customFormat="1" ht="18.75">
      <c r="A14" s="117" t="s">
        <v>246</v>
      </c>
      <c r="B14" s="713">
        <v>0</v>
      </c>
      <c r="C14" s="714">
        <v>0</v>
      </c>
      <c r="D14" s="715">
        <f t="shared" si="0"/>
        <v>0</v>
      </c>
      <c r="E14" s="716">
        <v>3</v>
      </c>
      <c r="F14" s="714">
        <v>32</v>
      </c>
      <c r="G14" s="717">
        <f t="shared" si="1"/>
        <v>35</v>
      </c>
      <c r="H14" s="713">
        <v>0</v>
      </c>
      <c r="I14" s="714">
        <v>0</v>
      </c>
      <c r="J14" s="715">
        <f t="shared" si="2"/>
        <v>0</v>
      </c>
      <c r="K14" s="716">
        <f t="shared" si="3"/>
        <v>3</v>
      </c>
      <c r="L14" s="714">
        <f t="shared" si="3"/>
        <v>32</v>
      </c>
      <c r="M14" s="717">
        <f t="shared" si="3"/>
        <v>35</v>
      </c>
      <c r="N14" s="718" t="s">
        <v>243</v>
      </c>
      <c r="O14" s="719" t="s">
        <v>314</v>
      </c>
    </row>
    <row r="15" spans="1:15" s="720" customFormat="1" ht="18.75">
      <c r="A15" s="117" t="s">
        <v>247</v>
      </c>
      <c r="B15" s="713">
        <v>0</v>
      </c>
      <c r="C15" s="714">
        <v>0</v>
      </c>
      <c r="D15" s="715">
        <f t="shared" si="0"/>
        <v>0</v>
      </c>
      <c r="E15" s="716">
        <v>1</v>
      </c>
      <c r="F15" s="714">
        <v>29</v>
      </c>
      <c r="G15" s="717">
        <f t="shared" si="1"/>
        <v>30</v>
      </c>
      <c r="H15" s="713">
        <v>0</v>
      </c>
      <c r="I15" s="714">
        <v>0</v>
      </c>
      <c r="J15" s="715">
        <f t="shared" si="2"/>
        <v>0</v>
      </c>
      <c r="K15" s="716">
        <f t="shared" si="3"/>
        <v>1</v>
      </c>
      <c r="L15" s="714">
        <f t="shared" si="3"/>
        <v>29</v>
      </c>
      <c r="M15" s="717">
        <f t="shared" si="3"/>
        <v>30</v>
      </c>
      <c r="N15" s="718" t="s">
        <v>243</v>
      </c>
      <c r="O15" s="719" t="s">
        <v>362</v>
      </c>
    </row>
    <row r="16" spans="1:15" s="720" customFormat="1" ht="18.75">
      <c r="A16" s="117" t="s">
        <v>310</v>
      </c>
      <c r="B16" s="713">
        <v>0</v>
      </c>
      <c r="C16" s="714">
        <v>0</v>
      </c>
      <c r="D16" s="715">
        <f t="shared" si="0"/>
        <v>0</v>
      </c>
      <c r="E16" s="716">
        <v>2</v>
      </c>
      <c r="F16" s="714">
        <v>8</v>
      </c>
      <c r="G16" s="717">
        <f t="shared" si="1"/>
        <v>10</v>
      </c>
      <c r="H16" s="713">
        <v>1</v>
      </c>
      <c r="I16" s="714">
        <v>1</v>
      </c>
      <c r="J16" s="715">
        <f t="shared" si="2"/>
        <v>2</v>
      </c>
      <c r="K16" s="716">
        <f t="shared" si="3"/>
        <v>3</v>
      </c>
      <c r="L16" s="714">
        <f t="shared" si="3"/>
        <v>9</v>
      </c>
      <c r="M16" s="717">
        <f t="shared" si="3"/>
        <v>12</v>
      </c>
      <c r="N16" s="718"/>
      <c r="O16" s="719"/>
    </row>
    <row r="17" spans="1:15" s="720" customFormat="1" ht="18.75">
      <c r="A17" s="117" t="s">
        <v>363</v>
      </c>
      <c r="B17" s="713">
        <v>0</v>
      </c>
      <c r="C17" s="714">
        <v>0</v>
      </c>
      <c r="D17" s="715">
        <f t="shared" si="0"/>
        <v>0</v>
      </c>
      <c r="E17" s="716">
        <v>1</v>
      </c>
      <c r="F17" s="714">
        <v>15</v>
      </c>
      <c r="G17" s="717">
        <f t="shared" si="1"/>
        <v>16</v>
      </c>
      <c r="H17" s="713">
        <v>0</v>
      </c>
      <c r="I17" s="714">
        <v>0</v>
      </c>
      <c r="J17" s="715">
        <f t="shared" si="2"/>
        <v>0</v>
      </c>
      <c r="K17" s="716">
        <f t="shared" si="3"/>
        <v>1</v>
      </c>
      <c r="L17" s="714">
        <f t="shared" si="3"/>
        <v>15</v>
      </c>
      <c r="M17" s="717">
        <f t="shared" si="3"/>
        <v>16</v>
      </c>
      <c r="N17" s="718"/>
      <c r="O17" s="719" t="s">
        <v>238</v>
      </c>
    </row>
    <row r="18" spans="1:15" s="720" customFormat="1" ht="18.75">
      <c r="A18" s="712" t="s">
        <v>248</v>
      </c>
      <c r="B18" s="721">
        <v>1</v>
      </c>
      <c r="C18" s="722">
        <v>0</v>
      </c>
      <c r="D18" s="723">
        <f t="shared" si="0"/>
        <v>1</v>
      </c>
      <c r="E18" s="724">
        <v>9</v>
      </c>
      <c r="F18" s="722">
        <v>45</v>
      </c>
      <c r="G18" s="725">
        <f t="shared" si="1"/>
        <v>54</v>
      </c>
      <c r="H18" s="721">
        <v>0</v>
      </c>
      <c r="I18" s="722">
        <v>0</v>
      </c>
      <c r="J18" s="723">
        <f t="shared" si="2"/>
        <v>0</v>
      </c>
      <c r="K18" s="724">
        <f t="shared" si="3"/>
        <v>10</v>
      </c>
      <c r="L18" s="722">
        <f t="shared" si="3"/>
        <v>45</v>
      </c>
      <c r="M18" s="725">
        <f t="shared" si="3"/>
        <v>55</v>
      </c>
      <c r="N18" s="726" t="s">
        <v>311</v>
      </c>
      <c r="O18" s="727" t="s">
        <v>314</v>
      </c>
    </row>
    <row r="19" spans="1:15" ht="21" customHeight="1">
      <c r="A19" s="48" t="s">
        <v>6</v>
      </c>
      <c r="B19" s="146">
        <f aca="true" t="shared" si="4" ref="B19:J19">SUM(B6:B18)</f>
        <v>1</v>
      </c>
      <c r="C19" s="147">
        <f t="shared" si="4"/>
        <v>0</v>
      </c>
      <c r="D19" s="148">
        <f t="shared" si="4"/>
        <v>1</v>
      </c>
      <c r="E19" s="149">
        <f t="shared" si="4"/>
        <v>61</v>
      </c>
      <c r="F19" s="147">
        <f t="shared" si="4"/>
        <v>278</v>
      </c>
      <c r="G19" s="150">
        <f t="shared" si="4"/>
        <v>339</v>
      </c>
      <c r="H19" s="146">
        <f t="shared" si="4"/>
        <v>3</v>
      </c>
      <c r="I19" s="147">
        <f t="shared" si="4"/>
        <v>6</v>
      </c>
      <c r="J19" s="148">
        <f t="shared" si="4"/>
        <v>9</v>
      </c>
      <c r="K19" s="149">
        <f t="shared" si="3"/>
        <v>65</v>
      </c>
      <c r="L19" s="147">
        <f t="shared" si="3"/>
        <v>284</v>
      </c>
      <c r="M19" s="150">
        <f t="shared" si="3"/>
        <v>349</v>
      </c>
      <c r="N19" s="393" t="s">
        <v>364</v>
      </c>
      <c r="O19" s="394" t="s">
        <v>365</v>
      </c>
    </row>
    <row r="20" spans="1:15" ht="21" customHeight="1">
      <c r="A20" s="47" t="s">
        <v>249</v>
      </c>
      <c r="B20" s="140"/>
      <c r="C20" s="141"/>
      <c r="D20" s="142"/>
      <c r="E20" s="143"/>
      <c r="F20" s="141"/>
      <c r="G20" s="144"/>
      <c r="H20" s="140"/>
      <c r="I20" s="141"/>
      <c r="J20" s="142"/>
      <c r="K20" s="143"/>
      <c r="L20" s="141"/>
      <c r="M20" s="144"/>
      <c r="N20" s="391"/>
      <c r="O20" s="392"/>
    </row>
    <row r="21" spans="1:15" ht="18" customHeight="1">
      <c r="A21" s="117" t="s">
        <v>250</v>
      </c>
      <c r="B21" s="713">
        <v>1</v>
      </c>
      <c r="C21" s="714">
        <v>0</v>
      </c>
      <c r="D21" s="715">
        <f aca="true" t="shared" si="5" ref="D21:D29">SUM(B21:C21)</f>
        <v>1</v>
      </c>
      <c r="E21" s="716">
        <v>7</v>
      </c>
      <c r="F21" s="714">
        <v>25</v>
      </c>
      <c r="G21" s="717">
        <f>SUM(E21:F21)</f>
        <v>32</v>
      </c>
      <c r="H21" s="713">
        <v>2</v>
      </c>
      <c r="I21" s="714">
        <v>4</v>
      </c>
      <c r="J21" s="715">
        <f>SUM(H21:I21)</f>
        <v>6</v>
      </c>
      <c r="K21" s="716">
        <f aca="true" t="shared" si="6" ref="K21:M33">SUM(B21+E21+H21)</f>
        <v>10</v>
      </c>
      <c r="L21" s="714">
        <f t="shared" si="6"/>
        <v>29</v>
      </c>
      <c r="M21" s="717">
        <f t="shared" si="6"/>
        <v>39</v>
      </c>
      <c r="N21" s="718" t="s">
        <v>314</v>
      </c>
      <c r="O21" s="719" t="s">
        <v>314</v>
      </c>
    </row>
    <row r="22" spans="1:15" ht="18" customHeight="1">
      <c r="A22" s="117" t="s">
        <v>251</v>
      </c>
      <c r="B22" s="713">
        <v>1</v>
      </c>
      <c r="C22" s="714">
        <v>0</v>
      </c>
      <c r="D22" s="715">
        <f t="shared" si="5"/>
        <v>1</v>
      </c>
      <c r="E22" s="716">
        <v>6</v>
      </c>
      <c r="F22" s="714">
        <v>18</v>
      </c>
      <c r="G22" s="717">
        <f aca="true" t="shared" si="7" ref="G22:G29">SUM(E22:F22)</f>
        <v>24</v>
      </c>
      <c r="H22" s="713">
        <v>0</v>
      </c>
      <c r="I22" s="714">
        <v>1</v>
      </c>
      <c r="J22" s="715">
        <f aca="true" t="shared" si="8" ref="J22:J33">SUM(H22:I22)</f>
        <v>1</v>
      </c>
      <c r="K22" s="716">
        <f t="shared" si="6"/>
        <v>7</v>
      </c>
      <c r="L22" s="714">
        <f t="shared" si="6"/>
        <v>19</v>
      </c>
      <c r="M22" s="717">
        <f t="shared" si="6"/>
        <v>26</v>
      </c>
      <c r="N22" s="718"/>
      <c r="O22" s="719" t="s">
        <v>240</v>
      </c>
    </row>
    <row r="23" spans="1:15" ht="18" customHeight="1">
      <c r="A23" s="728" t="s">
        <v>253</v>
      </c>
      <c r="B23" s="713">
        <v>0</v>
      </c>
      <c r="C23" s="714">
        <v>0</v>
      </c>
      <c r="D23" s="715">
        <f t="shared" si="5"/>
        <v>0</v>
      </c>
      <c r="E23" s="716">
        <v>2</v>
      </c>
      <c r="F23" s="714">
        <v>21</v>
      </c>
      <c r="G23" s="717">
        <f t="shared" si="7"/>
        <v>23</v>
      </c>
      <c r="H23" s="713">
        <v>0</v>
      </c>
      <c r="I23" s="714">
        <v>3</v>
      </c>
      <c r="J23" s="715">
        <f t="shared" si="8"/>
        <v>3</v>
      </c>
      <c r="K23" s="716">
        <f t="shared" si="6"/>
        <v>2</v>
      </c>
      <c r="L23" s="714">
        <f t="shared" si="6"/>
        <v>24</v>
      </c>
      <c r="M23" s="717">
        <f t="shared" si="6"/>
        <v>26</v>
      </c>
      <c r="N23" s="718"/>
      <c r="O23" s="719" t="s">
        <v>313</v>
      </c>
    </row>
    <row r="24" spans="1:15" ht="18" customHeight="1">
      <c r="A24" s="117" t="s">
        <v>255</v>
      </c>
      <c r="B24" s="713">
        <v>1</v>
      </c>
      <c r="C24" s="714">
        <v>0</v>
      </c>
      <c r="D24" s="715">
        <f t="shared" si="5"/>
        <v>1</v>
      </c>
      <c r="E24" s="716">
        <v>11</v>
      </c>
      <c r="F24" s="714">
        <v>19</v>
      </c>
      <c r="G24" s="717">
        <f t="shared" si="7"/>
        <v>30</v>
      </c>
      <c r="H24" s="713">
        <v>1</v>
      </c>
      <c r="I24" s="714">
        <v>2</v>
      </c>
      <c r="J24" s="715">
        <f t="shared" si="8"/>
        <v>3</v>
      </c>
      <c r="K24" s="716">
        <f t="shared" si="6"/>
        <v>13</v>
      </c>
      <c r="L24" s="714">
        <f t="shared" si="6"/>
        <v>21</v>
      </c>
      <c r="M24" s="717">
        <f t="shared" si="6"/>
        <v>34</v>
      </c>
      <c r="N24" s="718"/>
      <c r="O24" s="719" t="s">
        <v>243</v>
      </c>
    </row>
    <row r="25" spans="1:15" ht="18" customHeight="1">
      <c r="A25" s="117" t="s">
        <v>312</v>
      </c>
      <c r="B25" s="713">
        <v>0</v>
      </c>
      <c r="C25" s="714">
        <v>0</v>
      </c>
      <c r="D25" s="715">
        <f t="shared" si="5"/>
        <v>0</v>
      </c>
      <c r="E25" s="716">
        <v>1</v>
      </c>
      <c r="F25" s="714">
        <v>30</v>
      </c>
      <c r="G25" s="717">
        <f t="shared" si="7"/>
        <v>31</v>
      </c>
      <c r="H25" s="713"/>
      <c r="I25" s="714">
        <v>1</v>
      </c>
      <c r="J25" s="715">
        <f t="shared" si="8"/>
        <v>1</v>
      </c>
      <c r="K25" s="716">
        <f t="shared" si="6"/>
        <v>1</v>
      </c>
      <c r="L25" s="714">
        <f t="shared" si="6"/>
        <v>31</v>
      </c>
      <c r="M25" s="717">
        <f t="shared" si="6"/>
        <v>32</v>
      </c>
      <c r="N25" s="718" t="s">
        <v>243</v>
      </c>
      <c r="O25" s="719" t="s">
        <v>245</v>
      </c>
    </row>
    <row r="26" spans="1:15" ht="18" customHeight="1">
      <c r="A26" s="117" t="s">
        <v>256</v>
      </c>
      <c r="B26" s="713">
        <v>0</v>
      </c>
      <c r="C26" s="714">
        <v>0</v>
      </c>
      <c r="D26" s="715">
        <f t="shared" si="5"/>
        <v>0</v>
      </c>
      <c r="E26" s="716">
        <v>0</v>
      </c>
      <c r="F26" s="714">
        <v>30</v>
      </c>
      <c r="G26" s="717">
        <f t="shared" si="7"/>
        <v>30</v>
      </c>
      <c r="H26" s="713">
        <v>0</v>
      </c>
      <c r="I26" s="714">
        <v>0</v>
      </c>
      <c r="J26" s="715">
        <f t="shared" si="8"/>
        <v>0</v>
      </c>
      <c r="K26" s="716">
        <f t="shared" si="6"/>
        <v>0</v>
      </c>
      <c r="L26" s="714">
        <f t="shared" si="6"/>
        <v>30</v>
      </c>
      <c r="M26" s="717">
        <f t="shared" si="6"/>
        <v>30</v>
      </c>
      <c r="N26" s="718" t="s">
        <v>243</v>
      </c>
      <c r="O26" s="719" t="s">
        <v>240</v>
      </c>
    </row>
    <row r="27" spans="1:15" ht="18" customHeight="1">
      <c r="A27" s="117" t="s">
        <v>246</v>
      </c>
      <c r="B27" s="713">
        <v>0</v>
      </c>
      <c r="C27" s="714">
        <v>0</v>
      </c>
      <c r="D27" s="715">
        <f t="shared" si="5"/>
        <v>0</v>
      </c>
      <c r="E27" s="716">
        <v>2</v>
      </c>
      <c r="F27" s="714">
        <v>26</v>
      </c>
      <c r="G27" s="717">
        <f t="shared" si="7"/>
        <v>28</v>
      </c>
      <c r="H27" s="713">
        <v>0</v>
      </c>
      <c r="I27" s="714">
        <v>2</v>
      </c>
      <c r="J27" s="715">
        <f t="shared" si="8"/>
        <v>2</v>
      </c>
      <c r="K27" s="716">
        <f t="shared" si="6"/>
        <v>2</v>
      </c>
      <c r="L27" s="714">
        <f t="shared" si="6"/>
        <v>28</v>
      </c>
      <c r="M27" s="717">
        <f t="shared" si="6"/>
        <v>30</v>
      </c>
      <c r="N27" s="718"/>
      <c r="O27" s="719" t="s">
        <v>240</v>
      </c>
    </row>
    <row r="28" spans="1:15" ht="18" customHeight="1">
      <c r="A28" s="117" t="s">
        <v>257</v>
      </c>
      <c r="B28" s="713">
        <v>0</v>
      </c>
      <c r="C28" s="714">
        <v>0</v>
      </c>
      <c r="D28" s="715">
        <f t="shared" si="5"/>
        <v>0</v>
      </c>
      <c r="E28" s="716">
        <v>1</v>
      </c>
      <c r="F28" s="714">
        <v>12</v>
      </c>
      <c r="G28" s="717">
        <f t="shared" si="7"/>
        <v>13</v>
      </c>
      <c r="H28" s="713">
        <v>0</v>
      </c>
      <c r="I28" s="714">
        <v>1</v>
      </c>
      <c r="J28" s="715">
        <f t="shared" si="8"/>
        <v>1</v>
      </c>
      <c r="K28" s="716">
        <f t="shared" si="6"/>
        <v>1</v>
      </c>
      <c r="L28" s="714">
        <f t="shared" si="6"/>
        <v>13</v>
      </c>
      <c r="M28" s="717">
        <f t="shared" si="6"/>
        <v>14</v>
      </c>
      <c r="N28" s="718"/>
      <c r="O28" s="719"/>
    </row>
    <row r="29" spans="1:15" ht="18" customHeight="1">
      <c r="A29" s="117" t="s">
        <v>247</v>
      </c>
      <c r="B29" s="713">
        <v>0</v>
      </c>
      <c r="C29" s="714">
        <v>1</v>
      </c>
      <c r="D29" s="715">
        <f t="shared" si="5"/>
        <v>1</v>
      </c>
      <c r="E29" s="716">
        <v>6</v>
      </c>
      <c r="F29" s="714">
        <v>62</v>
      </c>
      <c r="G29" s="717">
        <f t="shared" si="7"/>
        <v>68</v>
      </c>
      <c r="H29" s="713">
        <v>0</v>
      </c>
      <c r="I29" s="714">
        <v>0</v>
      </c>
      <c r="J29" s="715">
        <f t="shared" si="8"/>
        <v>0</v>
      </c>
      <c r="K29" s="716">
        <f t="shared" si="6"/>
        <v>6</v>
      </c>
      <c r="L29" s="714">
        <f t="shared" si="6"/>
        <v>63</v>
      </c>
      <c r="M29" s="717">
        <f t="shared" si="6"/>
        <v>69</v>
      </c>
      <c r="N29" s="718" t="s">
        <v>311</v>
      </c>
      <c r="O29" s="719" t="s">
        <v>364</v>
      </c>
    </row>
    <row r="30" spans="1:15" ht="18" customHeight="1">
      <c r="A30" s="117" t="s">
        <v>258</v>
      </c>
      <c r="B30" s="713">
        <v>0</v>
      </c>
      <c r="C30" s="714">
        <v>0</v>
      </c>
      <c r="D30" s="715">
        <f>SUM(B30:C30)</f>
        <v>0</v>
      </c>
      <c r="E30" s="716">
        <v>0</v>
      </c>
      <c r="F30" s="714">
        <v>0</v>
      </c>
      <c r="G30" s="717">
        <f>SUM(E30:F30)</f>
        <v>0</v>
      </c>
      <c r="H30" s="713">
        <v>1</v>
      </c>
      <c r="I30" s="714">
        <v>1</v>
      </c>
      <c r="J30" s="715">
        <f t="shared" si="8"/>
        <v>2</v>
      </c>
      <c r="K30" s="716">
        <f t="shared" si="6"/>
        <v>1</v>
      </c>
      <c r="L30" s="714">
        <f t="shared" si="6"/>
        <v>1</v>
      </c>
      <c r="M30" s="717">
        <f t="shared" si="6"/>
        <v>2</v>
      </c>
      <c r="N30" s="718"/>
      <c r="O30" s="719"/>
    </row>
    <row r="31" spans="1:15" ht="18" customHeight="1">
      <c r="A31" s="117" t="s">
        <v>259</v>
      </c>
      <c r="B31" s="713">
        <v>0</v>
      </c>
      <c r="C31" s="714">
        <v>0</v>
      </c>
      <c r="D31" s="715">
        <f>SUM(B31:C31)</f>
        <v>0</v>
      </c>
      <c r="E31" s="716">
        <v>1</v>
      </c>
      <c r="F31" s="714">
        <v>13</v>
      </c>
      <c r="G31" s="717">
        <f>SUM(E31:F31)</f>
        <v>14</v>
      </c>
      <c r="H31" s="713">
        <v>7</v>
      </c>
      <c r="I31" s="714">
        <v>0</v>
      </c>
      <c r="J31" s="715">
        <f t="shared" si="8"/>
        <v>7</v>
      </c>
      <c r="K31" s="716">
        <f t="shared" si="6"/>
        <v>8</v>
      </c>
      <c r="L31" s="714">
        <f t="shared" si="6"/>
        <v>13</v>
      </c>
      <c r="M31" s="717">
        <f t="shared" si="6"/>
        <v>21</v>
      </c>
      <c r="N31" s="718"/>
      <c r="O31" s="719"/>
    </row>
    <row r="32" spans="1:15" ht="18" customHeight="1">
      <c r="A32" s="117" t="s">
        <v>260</v>
      </c>
      <c r="B32" s="713">
        <v>0</v>
      </c>
      <c r="C32" s="714">
        <v>0</v>
      </c>
      <c r="D32" s="715">
        <f>SUM(B32:C32)</f>
        <v>0</v>
      </c>
      <c r="E32" s="716">
        <v>0</v>
      </c>
      <c r="F32" s="714">
        <v>0</v>
      </c>
      <c r="G32" s="717">
        <f>SUM(E32:F32)</f>
        <v>0</v>
      </c>
      <c r="H32" s="713">
        <v>9</v>
      </c>
      <c r="I32" s="714">
        <v>19</v>
      </c>
      <c r="J32" s="715">
        <f t="shared" si="8"/>
        <v>28</v>
      </c>
      <c r="K32" s="716">
        <f t="shared" si="6"/>
        <v>9</v>
      </c>
      <c r="L32" s="714">
        <f t="shared" si="6"/>
        <v>19</v>
      </c>
      <c r="M32" s="717">
        <f t="shared" si="6"/>
        <v>28</v>
      </c>
      <c r="N32" s="718" t="s">
        <v>240</v>
      </c>
      <c r="O32" s="719" t="s">
        <v>240</v>
      </c>
    </row>
    <row r="33" spans="1:15" ht="18" customHeight="1">
      <c r="A33" s="712" t="s">
        <v>261</v>
      </c>
      <c r="B33" s="721">
        <v>0</v>
      </c>
      <c r="C33" s="722">
        <v>0</v>
      </c>
      <c r="D33" s="723">
        <f>SUM(B33:C33)</f>
        <v>0</v>
      </c>
      <c r="E33" s="724">
        <v>1</v>
      </c>
      <c r="F33" s="722">
        <v>3</v>
      </c>
      <c r="G33" s="725">
        <f>SUM(E33:F33)</f>
        <v>4</v>
      </c>
      <c r="H33" s="721">
        <v>2</v>
      </c>
      <c r="I33" s="722">
        <v>8</v>
      </c>
      <c r="J33" s="723">
        <f t="shared" si="8"/>
        <v>10</v>
      </c>
      <c r="K33" s="724">
        <f t="shared" si="6"/>
        <v>3</v>
      </c>
      <c r="L33" s="722">
        <f t="shared" si="6"/>
        <v>11</v>
      </c>
      <c r="M33" s="725">
        <f t="shared" si="6"/>
        <v>14</v>
      </c>
      <c r="N33" s="726"/>
      <c r="O33" s="727" t="s">
        <v>243</v>
      </c>
    </row>
    <row r="34" spans="1:15" ht="21" customHeight="1">
      <c r="A34" s="48" t="s">
        <v>6</v>
      </c>
      <c r="B34" s="146">
        <f aca="true" t="shared" si="9" ref="B34:M34">SUM(B21:B33)</f>
        <v>3</v>
      </c>
      <c r="C34" s="146">
        <f t="shared" si="9"/>
        <v>1</v>
      </c>
      <c r="D34" s="151">
        <f t="shared" si="9"/>
        <v>4</v>
      </c>
      <c r="E34" s="146">
        <f t="shared" si="9"/>
        <v>38</v>
      </c>
      <c r="F34" s="146">
        <f t="shared" si="9"/>
        <v>259</v>
      </c>
      <c r="G34" s="151">
        <f t="shared" si="9"/>
        <v>297</v>
      </c>
      <c r="H34" s="146">
        <f t="shared" si="9"/>
        <v>22</v>
      </c>
      <c r="I34" s="146">
        <f t="shared" si="9"/>
        <v>42</v>
      </c>
      <c r="J34" s="151">
        <f t="shared" si="9"/>
        <v>64</v>
      </c>
      <c r="K34" s="146">
        <f t="shared" si="9"/>
        <v>63</v>
      </c>
      <c r="L34" s="146">
        <f t="shared" si="9"/>
        <v>302</v>
      </c>
      <c r="M34" s="146">
        <f t="shared" si="9"/>
        <v>365</v>
      </c>
      <c r="N34" s="393" t="s">
        <v>366</v>
      </c>
      <c r="O34" s="394" t="s">
        <v>367</v>
      </c>
    </row>
    <row r="35" spans="1:15" ht="21" customHeight="1">
      <c r="A35" s="49" t="s">
        <v>262</v>
      </c>
      <c r="B35" s="721"/>
      <c r="C35" s="731"/>
      <c r="D35" s="732"/>
      <c r="E35" s="724"/>
      <c r="F35" s="731"/>
      <c r="G35" s="733"/>
      <c r="H35" s="721"/>
      <c r="I35" s="731"/>
      <c r="J35" s="732"/>
      <c r="K35" s="724"/>
      <c r="L35" s="734"/>
      <c r="M35" s="733"/>
      <c r="N35" s="726"/>
      <c r="O35" s="727"/>
    </row>
    <row r="36" spans="1:15" ht="18.75" customHeight="1">
      <c r="A36" s="729" t="s">
        <v>263</v>
      </c>
      <c r="B36" s="735">
        <v>3</v>
      </c>
      <c r="C36" s="722">
        <v>3</v>
      </c>
      <c r="D36" s="736">
        <f>SUM(B36:C36)</f>
        <v>6</v>
      </c>
      <c r="E36" s="724">
        <v>76</v>
      </c>
      <c r="F36" s="722">
        <v>131</v>
      </c>
      <c r="G36" s="737">
        <f>SUM(E36:F36)</f>
        <v>207</v>
      </c>
      <c r="H36" s="721">
        <v>25</v>
      </c>
      <c r="I36" s="722">
        <v>17</v>
      </c>
      <c r="J36" s="736">
        <f>SUM(H36:I36)</f>
        <v>42</v>
      </c>
      <c r="K36" s="738">
        <f aca="true" t="shared" si="10" ref="K36:M37">SUM(B36+E36+H36)</f>
        <v>104</v>
      </c>
      <c r="L36" s="739">
        <f t="shared" si="10"/>
        <v>151</v>
      </c>
      <c r="M36" s="737">
        <f t="shared" si="10"/>
        <v>255</v>
      </c>
      <c r="N36" s="726" t="s">
        <v>252</v>
      </c>
      <c r="O36" s="727" t="s">
        <v>368</v>
      </c>
    </row>
    <row r="37" spans="1:15" ht="21" customHeight="1">
      <c r="A37" s="50" t="s">
        <v>6</v>
      </c>
      <c r="B37" s="153">
        <f aca="true" t="shared" si="11" ref="B37:J37">SUM(B35:B36)</f>
        <v>3</v>
      </c>
      <c r="C37" s="147">
        <f t="shared" si="11"/>
        <v>3</v>
      </c>
      <c r="D37" s="148">
        <f t="shared" si="11"/>
        <v>6</v>
      </c>
      <c r="E37" s="149">
        <f t="shared" si="11"/>
        <v>76</v>
      </c>
      <c r="F37" s="147">
        <f t="shared" si="11"/>
        <v>131</v>
      </c>
      <c r="G37" s="150">
        <f t="shared" si="11"/>
        <v>207</v>
      </c>
      <c r="H37" s="154">
        <f t="shared" si="11"/>
        <v>25</v>
      </c>
      <c r="I37" s="147">
        <f t="shared" si="11"/>
        <v>17</v>
      </c>
      <c r="J37" s="148">
        <f t="shared" si="11"/>
        <v>42</v>
      </c>
      <c r="K37" s="155">
        <f t="shared" si="10"/>
        <v>104</v>
      </c>
      <c r="L37" s="156">
        <f t="shared" si="10"/>
        <v>151</v>
      </c>
      <c r="M37" s="150">
        <f t="shared" si="10"/>
        <v>255</v>
      </c>
      <c r="N37" s="285" t="s">
        <v>252</v>
      </c>
      <c r="O37" s="395" t="s">
        <v>368</v>
      </c>
    </row>
    <row r="38" spans="1:15" ht="21" customHeight="1">
      <c r="A38" s="51" t="s">
        <v>264</v>
      </c>
      <c r="B38" s="740"/>
      <c r="C38" s="741"/>
      <c r="D38" s="742"/>
      <c r="E38" s="740"/>
      <c r="F38" s="741"/>
      <c r="G38" s="742"/>
      <c r="H38" s="740"/>
      <c r="I38" s="741"/>
      <c r="J38" s="742"/>
      <c r="K38" s="740"/>
      <c r="L38" s="741"/>
      <c r="M38" s="742"/>
      <c r="N38" s="742"/>
      <c r="O38" s="743"/>
    </row>
    <row r="39" spans="1:15" ht="19.5" customHeight="1">
      <c r="A39" s="730" t="s">
        <v>265</v>
      </c>
      <c r="B39" s="744">
        <v>2</v>
      </c>
      <c r="C39" s="745">
        <v>1</v>
      </c>
      <c r="D39" s="737">
        <f>SUM(B39:C39)</f>
        <v>3</v>
      </c>
      <c r="E39" s="744">
        <v>10</v>
      </c>
      <c r="F39" s="745">
        <v>42</v>
      </c>
      <c r="G39" s="737">
        <f>SUM(E39:F39)</f>
        <v>52</v>
      </c>
      <c r="H39" s="744">
        <v>1</v>
      </c>
      <c r="I39" s="745">
        <v>0</v>
      </c>
      <c r="J39" s="736">
        <f>SUM(H39:I39)</f>
        <v>1</v>
      </c>
      <c r="K39" s="738">
        <f aca="true" t="shared" si="12" ref="K39:M40">SUM(B39+E39+H39)</f>
        <v>13</v>
      </c>
      <c r="L39" s="739">
        <f t="shared" si="12"/>
        <v>43</v>
      </c>
      <c r="M39" s="737">
        <f t="shared" si="12"/>
        <v>56</v>
      </c>
      <c r="N39" s="746" t="s">
        <v>238</v>
      </c>
      <c r="O39" s="746" t="s">
        <v>240</v>
      </c>
    </row>
    <row r="40" spans="1:15" ht="21" customHeight="1">
      <c r="A40" s="52" t="s">
        <v>6</v>
      </c>
      <c r="B40" s="153">
        <f aca="true" t="shared" si="13" ref="B40:J40">SUM(B38:B39)</f>
        <v>2</v>
      </c>
      <c r="C40" s="147">
        <f t="shared" si="13"/>
        <v>1</v>
      </c>
      <c r="D40" s="148">
        <f t="shared" si="13"/>
        <v>3</v>
      </c>
      <c r="E40" s="149">
        <f t="shared" si="13"/>
        <v>10</v>
      </c>
      <c r="F40" s="147">
        <f t="shared" si="13"/>
        <v>42</v>
      </c>
      <c r="G40" s="150">
        <f t="shared" si="13"/>
        <v>52</v>
      </c>
      <c r="H40" s="154">
        <f t="shared" si="13"/>
        <v>1</v>
      </c>
      <c r="I40" s="147">
        <f t="shared" si="13"/>
        <v>0</v>
      </c>
      <c r="J40" s="148">
        <f t="shared" si="13"/>
        <v>1</v>
      </c>
      <c r="K40" s="155">
        <f t="shared" si="12"/>
        <v>13</v>
      </c>
      <c r="L40" s="156">
        <f t="shared" si="12"/>
        <v>43</v>
      </c>
      <c r="M40" s="150">
        <f t="shared" si="12"/>
        <v>56</v>
      </c>
      <c r="N40" s="396" t="s">
        <v>238</v>
      </c>
      <c r="O40" s="396" t="s">
        <v>240</v>
      </c>
    </row>
    <row r="41" spans="1:15" ht="21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24" customHeight="1">
      <c r="A42" s="889" t="s">
        <v>420</v>
      </c>
      <c r="B42" s="889"/>
      <c r="C42" s="889"/>
      <c r="D42" s="889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</row>
    <row r="43" spans="1:15" ht="9.75" customHeight="1">
      <c r="A43" s="886"/>
      <c r="B43" s="886"/>
      <c r="C43" s="886"/>
      <c r="D43" s="886"/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</row>
    <row r="44" spans="1:15" ht="21" customHeight="1">
      <c r="A44" s="887" t="s">
        <v>156</v>
      </c>
      <c r="B44" s="892" t="s">
        <v>355</v>
      </c>
      <c r="C44" s="882"/>
      <c r="D44" s="893"/>
      <c r="E44" s="882" t="s">
        <v>356</v>
      </c>
      <c r="F44" s="882"/>
      <c r="G44" s="882"/>
      <c r="H44" s="892" t="s">
        <v>357</v>
      </c>
      <c r="I44" s="882"/>
      <c r="J44" s="893"/>
      <c r="K44" s="55" t="s">
        <v>6</v>
      </c>
      <c r="L44" s="41"/>
      <c r="M44" s="56"/>
      <c r="N44" s="41" t="s">
        <v>233</v>
      </c>
      <c r="O44" s="41"/>
    </row>
    <row r="45" spans="1:15" ht="21" customHeight="1">
      <c r="A45" s="888"/>
      <c r="B45" s="45" t="s">
        <v>4</v>
      </c>
      <c r="C45" s="43" t="s">
        <v>5</v>
      </c>
      <c r="D45" s="46" t="s">
        <v>6</v>
      </c>
      <c r="E45" s="42" t="s">
        <v>4</v>
      </c>
      <c r="F45" s="43" t="s">
        <v>5</v>
      </c>
      <c r="G45" s="44" t="s">
        <v>6</v>
      </c>
      <c r="H45" s="45" t="s">
        <v>4</v>
      </c>
      <c r="I45" s="43" t="s">
        <v>5</v>
      </c>
      <c r="J45" s="46" t="s">
        <v>6</v>
      </c>
      <c r="K45" s="42" t="s">
        <v>4</v>
      </c>
      <c r="L45" s="43" t="s">
        <v>5</v>
      </c>
      <c r="M45" s="44" t="s">
        <v>6</v>
      </c>
      <c r="N45" s="390" t="s">
        <v>234</v>
      </c>
      <c r="O45" s="390" t="s">
        <v>235</v>
      </c>
    </row>
    <row r="46" spans="1:15" ht="21" customHeight="1">
      <c r="A46" s="57" t="s">
        <v>266</v>
      </c>
      <c r="B46" s="158"/>
      <c r="C46" s="152"/>
      <c r="D46" s="159"/>
      <c r="E46" s="160"/>
      <c r="F46" s="152"/>
      <c r="G46" s="161"/>
      <c r="H46" s="158"/>
      <c r="I46" s="152"/>
      <c r="J46" s="159"/>
      <c r="K46" s="160"/>
      <c r="L46" s="152"/>
      <c r="M46" s="161"/>
      <c r="N46" s="397"/>
      <c r="O46" s="398"/>
    </row>
    <row r="47" spans="1:15" ht="18.75" customHeight="1">
      <c r="A47" s="747" t="s">
        <v>267</v>
      </c>
      <c r="B47" s="716">
        <v>1</v>
      </c>
      <c r="C47" s="714">
        <v>0</v>
      </c>
      <c r="D47" s="717">
        <f>SUM(B47:C47)</f>
        <v>1</v>
      </c>
      <c r="E47" s="713">
        <v>8</v>
      </c>
      <c r="F47" s="714">
        <v>20</v>
      </c>
      <c r="G47" s="715">
        <f>SUM(E47:F47)</f>
        <v>28</v>
      </c>
      <c r="H47" s="716">
        <v>1</v>
      </c>
      <c r="I47" s="714">
        <v>4</v>
      </c>
      <c r="J47" s="717">
        <f>SUM(H47:I47)</f>
        <v>5</v>
      </c>
      <c r="K47" s="713">
        <f aca="true" t="shared" si="14" ref="K47:M51">SUM(B47+E47+H47)</f>
        <v>10</v>
      </c>
      <c r="L47" s="714">
        <f t="shared" si="14"/>
        <v>24</v>
      </c>
      <c r="M47" s="715">
        <f t="shared" si="14"/>
        <v>34</v>
      </c>
      <c r="N47" s="718"/>
      <c r="O47" s="719"/>
    </row>
    <row r="48" spans="1:15" ht="18.75" customHeight="1">
      <c r="A48" s="747" t="s">
        <v>268</v>
      </c>
      <c r="B48" s="716">
        <v>1</v>
      </c>
      <c r="C48" s="714">
        <v>5</v>
      </c>
      <c r="D48" s="717">
        <f>SUM(B48:C48)</f>
        <v>6</v>
      </c>
      <c r="E48" s="713">
        <v>13</v>
      </c>
      <c r="F48" s="714">
        <v>55</v>
      </c>
      <c r="G48" s="715">
        <f>SUM(E48:F48)</f>
        <v>68</v>
      </c>
      <c r="H48" s="716">
        <v>7</v>
      </c>
      <c r="I48" s="714">
        <v>41</v>
      </c>
      <c r="J48" s="717">
        <f>SUM(H48:I48)</f>
        <v>48</v>
      </c>
      <c r="K48" s="713">
        <f t="shared" si="14"/>
        <v>21</v>
      </c>
      <c r="L48" s="714">
        <f t="shared" si="14"/>
        <v>101</v>
      </c>
      <c r="M48" s="715">
        <f t="shared" si="14"/>
        <v>122</v>
      </c>
      <c r="N48" s="718"/>
      <c r="O48" s="719" t="s">
        <v>243</v>
      </c>
    </row>
    <row r="49" spans="1:15" ht="18.75" customHeight="1">
      <c r="A49" s="747" t="s">
        <v>269</v>
      </c>
      <c r="B49" s="716">
        <v>0</v>
      </c>
      <c r="C49" s="714">
        <v>12</v>
      </c>
      <c r="D49" s="717">
        <f>SUM(B49:C49)</f>
        <v>12</v>
      </c>
      <c r="E49" s="713">
        <v>8</v>
      </c>
      <c r="F49" s="714">
        <v>132</v>
      </c>
      <c r="G49" s="715">
        <f>SUM(E49:F49)</f>
        <v>140</v>
      </c>
      <c r="H49" s="716">
        <v>5</v>
      </c>
      <c r="I49" s="714">
        <v>70</v>
      </c>
      <c r="J49" s="717">
        <f>SUM(H49:I49)</f>
        <v>75</v>
      </c>
      <c r="K49" s="713">
        <f t="shared" si="14"/>
        <v>13</v>
      </c>
      <c r="L49" s="714">
        <f t="shared" si="14"/>
        <v>214</v>
      </c>
      <c r="M49" s="715">
        <f t="shared" si="14"/>
        <v>227</v>
      </c>
      <c r="N49" s="718" t="s">
        <v>243</v>
      </c>
      <c r="O49" s="719" t="s">
        <v>369</v>
      </c>
    </row>
    <row r="50" spans="1:15" ht="18.75" customHeight="1">
      <c r="A50" s="747" t="s">
        <v>270</v>
      </c>
      <c r="B50" s="716">
        <v>0</v>
      </c>
      <c r="C50" s="714">
        <v>1</v>
      </c>
      <c r="D50" s="717">
        <f>SUM(B50:C50)</f>
        <v>1</v>
      </c>
      <c r="E50" s="713">
        <v>15</v>
      </c>
      <c r="F50" s="714">
        <v>77</v>
      </c>
      <c r="G50" s="715">
        <f>SUM(E50:F50)</f>
        <v>92</v>
      </c>
      <c r="H50" s="716">
        <v>1</v>
      </c>
      <c r="I50" s="714">
        <v>10</v>
      </c>
      <c r="J50" s="717">
        <f>SUM(H50:I50)</f>
        <v>11</v>
      </c>
      <c r="K50" s="713">
        <f t="shared" si="14"/>
        <v>16</v>
      </c>
      <c r="L50" s="714">
        <f t="shared" si="14"/>
        <v>88</v>
      </c>
      <c r="M50" s="715">
        <f t="shared" si="14"/>
        <v>104</v>
      </c>
      <c r="N50" s="718" t="s">
        <v>243</v>
      </c>
      <c r="O50" s="719" t="s">
        <v>311</v>
      </c>
    </row>
    <row r="51" spans="1:15" ht="21" customHeight="1">
      <c r="A51" s="58" t="s">
        <v>6</v>
      </c>
      <c r="B51" s="149">
        <f aca="true" t="shared" si="15" ref="B51:J51">SUM(B47:B50)</f>
        <v>2</v>
      </c>
      <c r="C51" s="147">
        <f t="shared" si="15"/>
        <v>18</v>
      </c>
      <c r="D51" s="162">
        <f t="shared" si="15"/>
        <v>20</v>
      </c>
      <c r="E51" s="146">
        <f t="shared" si="15"/>
        <v>44</v>
      </c>
      <c r="F51" s="147">
        <f t="shared" si="15"/>
        <v>284</v>
      </c>
      <c r="G51" s="163">
        <f t="shared" si="15"/>
        <v>328</v>
      </c>
      <c r="H51" s="149">
        <f t="shared" si="15"/>
        <v>14</v>
      </c>
      <c r="I51" s="147">
        <f t="shared" si="15"/>
        <v>125</v>
      </c>
      <c r="J51" s="162">
        <f t="shared" si="15"/>
        <v>139</v>
      </c>
      <c r="K51" s="146">
        <f t="shared" si="14"/>
        <v>60</v>
      </c>
      <c r="L51" s="147">
        <f t="shared" si="14"/>
        <v>427</v>
      </c>
      <c r="M51" s="148">
        <f t="shared" si="14"/>
        <v>487</v>
      </c>
      <c r="N51" s="393" t="s">
        <v>240</v>
      </c>
      <c r="O51" s="395" t="s">
        <v>370</v>
      </c>
    </row>
    <row r="52" spans="1:15" ht="21" customHeight="1">
      <c r="A52" s="59" t="s">
        <v>271</v>
      </c>
      <c r="B52" s="164"/>
      <c r="C52" s="165"/>
      <c r="D52" s="166"/>
      <c r="E52" s="167"/>
      <c r="F52" s="165"/>
      <c r="G52" s="168"/>
      <c r="H52" s="164"/>
      <c r="I52" s="165"/>
      <c r="J52" s="166"/>
      <c r="K52" s="167"/>
      <c r="L52" s="165"/>
      <c r="M52" s="145"/>
      <c r="N52" s="399"/>
      <c r="O52" s="400"/>
    </row>
    <row r="53" spans="1:15" ht="18.75" customHeight="1">
      <c r="A53" s="747" t="s">
        <v>315</v>
      </c>
      <c r="B53" s="716">
        <v>1</v>
      </c>
      <c r="C53" s="714">
        <v>1</v>
      </c>
      <c r="D53" s="717">
        <f>SUM(B53:C53)</f>
        <v>2</v>
      </c>
      <c r="E53" s="713">
        <v>0</v>
      </c>
      <c r="F53" s="714">
        <v>0</v>
      </c>
      <c r="G53" s="715">
        <f>SUM(E53:F53)</f>
        <v>0</v>
      </c>
      <c r="H53" s="716">
        <v>0</v>
      </c>
      <c r="I53" s="714">
        <v>0</v>
      </c>
      <c r="J53" s="717">
        <f>SUM(H53:I53)</f>
        <v>0</v>
      </c>
      <c r="K53" s="713">
        <f aca="true" t="shared" si="16" ref="K53:M57">SUM(B53+E53+H53)</f>
        <v>1</v>
      </c>
      <c r="L53" s="714">
        <f t="shared" si="16"/>
        <v>1</v>
      </c>
      <c r="M53" s="715">
        <f t="shared" si="16"/>
        <v>2</v>
      </c>
      <c r="N53" s="718"/>
      <c r="O53" s="719"/>
    </row>
    <row r="54" spans="1:15" ht="18.75" customHeight="1">
      <c r="A54" s="747" t="s">
        <v>316</v>
      </c>
      <c r="B54" s="716">
        <v>8</v>
      </c>
      <c r="C54" s="714">
        <v>1</v>
      </c>
      <c r="D54" s="717">
        <f>SUM(B54:C54)</f>
        <v>9</v>
      </c>
      <c r="E54" s="713">
        <v>0</v>
      </c>
      <c r="F54" s="714">
        <v>0</v>
      </c>
      <c r="G54" s="715">
        <f>SUM(E54:F54)</f>
        <v>0</v>
      </c>
      <c r="H54" s="716">
        <v>0</v>
      </c>
      <c r="I54" s="714">
        <v>0</v>
      </c>
      <c r="J54" s="717">
        <f>SUM(H54:I54)</f>
        <v>0</v>
      </c>
      <c r="K54" s="713">
        <f t="shared" si="16"/>
        <v>8</v>
      </c>
      <c r="L54" s="714">
        <f t="shared" si="16"/>
        <v>1</v>
      </c>
      <c r="M54" s="715">
        <f t="shared" si="16"/>
        <v>9</v>
      </c>
      <c r="N54" s="718"/>
      <c r="O54" s="719"/>
    </row>
    <row r="55" spans="1:15" ht="18.75" customHeight="1">
      <c r="A55" s="747" t="s">
        <v>323</v>
      </c>
      <c r="B55" s="716">
        <v>165</v>
      </c>
      <c r="C55" s="714">
        <v>9</v>
      </c>
      <c r="D55" s="717">
        <f>SUM(B55:C55)</f>
        <v>174</v>
      </c>
      <c r="E55" s="713">
        <v>0</v>
      </c>
      <c r="F55" s="714">
        <v>0</v>
      </c>
      <c r="G55" s="715">
        <f>SUM(E55:F55)</f>
        <v>0</v>
      </c>
      <c r="H55" s="716">
        <v>0</v>
      </c>
      <c r="I55" s="714">
        <v>0</v>
      </c>
      <c r="J55" s="717">
        <f>SUM(H55:I55)</f>
        <v>0</v>
      </c>
      <c r="K55" s="713">
        <f t="shared" si="16"/>
        <v>165</v>
      </c>
      <c r="L55" s="714">
        <f t="shared" si="16"/>
        <v>9</v>
      </c>
      <c r="M55" s="715">
        <f t="shared" si="16"/>
        <v>174</v>
      </c>
      <c r="N55" s="718"/>
      <c r="O55" s="719"/>
    </row>
    <row r="56" spans="1:15" ht="18.75" customHeight="1">
      <c r="A56" s="747" t="s">
        <v>317</v>
      </c>
      <c r="B56" s="716">
        <v>86</v>
      </c>
      <c r="C56" s="714">
        <v>28</v>
      </c>
      <c r="D56" s="717">
        <f>SUM(B56:C56)</f>
        <v>114</v>
      </c>
      <c r="E56" s="713">
        <v>0</v>
      </c>
      <c r="F56" s="714">
        <v>0</v>
      </c>
      <c r="G56" s="715">
        <f>SUM(E56:F56)</f>
        <v>0</v>
      </c>
      <c r="H56" s="716">
        <v>0</v>
      </c>
      <c r="I56" s="714">
        <v>0</v>
      </c>
      <c r="J56" s="717">
        <f>SUM(H56:I56)</f>
        <v>0</v>
      </c>
      <c r="K56" s="713">
        <f t="shared" si="16"/>
        <v>86</v>
      </c>
      <c r="L56" s="714">
        <f t="shared" si="16"/>
        <v>28</v>
      </c>
      <c r="M56" s="715">
        <f t="shared" si="16"/>
        <v>114</v>
      </c>
      <c r="N56" s="718"/>
      <c r="O56" s="719"/>
    </row>
    <row r="57" spans="1:15" ht="18.75" customHeight="1">
      <c r="A57" s="748" t="s">
        <v>272</v>
      </c>
      <c r="B57" s="749">
        <v>6</v>
      </c>
      <c r="C57" s="750">
        <v>0</v>
      </c>
      <c r="D57" s="737">
        <f>SUM(B57:C57)</f>
        <v>6</v>
      </c>
      <c r="E57" s="735">
        <v>22</v>
      </c>
      <c r="F57" s="739">
        <v>31</v>
      </c>
      <c r="G57" s="736">
        <f>SUM(E57:F57)</f>
        <v>53</v>
      </c>
      <c r="H57" s="749">
        <v>3</v>
      </c>
      <c r="I57" s="750">
        <v>0</v>
      </c>
      <c r="J57" s="737">
        <f>SUM(H57:I57)</f>
        <v>3</v>
      </c>
      <c r="K57" s="735">
        <f t="shared" si="16"/>
        <v>31</v>
      </c>
      <c r="L57" s="739">
        <f t="shared" si="16"/>
        <v>31</v>
      </c>
      <c r="M57" s="736">
        <f t="shared" si="16"/>
        <v>62</v>
      </c>
      <c r="N57" s="751" t="s">
        <v>238</v>
      </c>
      <c r="O57" s="752" t="s">
        <v>371</v>
      </c>
    </row>
    <row r="58" spans="1:15" ht="21" customHeight="1">
      <c r="A58" s="48" t="s">
        <v>6</v>
      </c>
      <c r="B58" s="169">
        <f aca="true" t="shared" si="17" ref="B58:M58">SUM(B52:B57)</f>
        <v>266</v>
      </c>
      <c r="C58" s="147">
        <f t="shared" si="17"/>
        <v>39</v>
      </c>
      <c r="D58" s="146">
        <f t="shared" si="17"/>
        <v>305</v>
      </c>
      <c r="E58" s="169">
        <f t="shared" si="17"/>
        <v>22</v>
      </c>
      <c r="F58" s="147">
        <f t="shared" si="17"/>
        <v>31</v>
      </c>
      <c r="G58" s="146">
        <f t="shared" si="17"/>
        <v>53</v>
      </c>
      <c r="H58" s="169">
        <f t="shared" si="17"/>
        <v>3</v>
      </c>
      <c r="I58" s="147">
        <f t="shared" si="17"/>
        <v>0</v>
      </c>
      <c r="J58" s="146">
        <f t="shared" si="17"/>
        <v>3</v>
      </c>
      <c r="K58" s="169">
        <f t="shared" si="17"/>
        <v>291</v>
      </c>
      <c r="L58" s="147">
        <f t="shared" si="17"/>
        <v>70</v>
      </c>
      <c r="M58" s="146">
        <f t="shared" si="17"/>
        <v>361</v>
      </c>
      <c r="N58" s="393" t="s">
        <v>238</v>
      </c>
      <c r="O58" s="395" t="s">
        <v>371</v>
      </c>
    </row>
    <row r="59" spans="1:15" ht="21" customHeight="1">
      <c r="A59" s="47" t="s">
        <v>273</v>
      </c>
      <c r="B59" s="143"/>
      <c r="C59" s="141"/>
      <c r="D59" s="144"/>
      <c r="E59" s="140"/>
      <c r="F59" s="141"/>
      <c r="G59" s="142"/>
      <c r="H59" s="143"/>
      <c r="I59" s="141"/>
      <c r="J59" s="144"/>
      <c r="K59" s="140"/>
      <c r="L59" s="141"/>
      <c r="M59" s="142"/>
      <c r="N59" s="391"/>
      <c r="O59" s="392"/>
    </row>
    <row r="60" spans="1:15" ht="18.75" customHeight="1">
      <c r="A60" s="747" t="s">
        <v>242</v>
      </c>
      <c r="B60" s="716">
        <v>0</v>
      </c>
      <c r="C60" s="714">
        <v>0</v>
      </c>
      <c r="D60" s="717">
        <f aca="true" t="shared" si="18" ref="D60:D74">SUM(B60:C60)</f>
        <v>0</v>
      </c>
      <c r="E60" s="713">
        <v>3</v>
      </c>
      <c r="F60" s="714">
        <v>7</v>
      </c>
      <c r="G60" s="715">
        <f aca="true" t="shared" si="19" ref="G60:G70">SUM(E60:F60)</f>
        <v>10</v>
      </c>
      <c r="H60" s="716">
        <v>1</v>
      </c>
      <c r="I60" s="714">
        <v>0</v>
      </c>
      <c r="J60" s="717">
        <f aca="true" t="shared" si="20" ref="J60:J74">SUM(H60:I60)</f>
        <v>1</v>
      </c>
      <c r="K60" s="713">
        <f aca="true" t="shared" si="21" ref="K60:M75">SUM(B60+E60+H60)</f>
        <v>4</v>
      </c>
      <c r="L60" s="714">
        <f t="shared" si="21"/>
        <v>7</v>
      </c>
      <c r="M60" s="715">
        <f t="shared" si="21"/>
        <v>11</v>
      </c>
      <c r="N60" s="718"/>
      <c r="O60" s="719"/>
    </row>
    <row r="61" spans="1:15" ht="18.75" customHeight="1">
      <c r="A61" s="747" t="s">
        <v>274</v>
      </c>
      <c r="B61" s="716">
        <v>0</v>
      </c>
      <c r="C61" s="714">
        <v>3</v>
      </c>
      <c r="D61" s="717">
        <f t="shared" si="18"/>
        <v>3</v>
      </c>
      <c r="E61" s="713">
        <v>4</v>
      </c>
      <c r="F61" s="714">
        <v>23</v>
      </c>
      <c r="G61" s="715">
        <f t="shared" si="19"/>
        <v>27</v>
      </c>
      <c r="H61" s="716">
        <v>1</v>
      </c>
      <c r="I61" s="714">
        <v>0</v>
      </c>
      <c r="J61" s="717">
        <f t="shared" si="20"/>
        <v>1</v>
      </c>
      <c r="K61" s="713">
        <f t="shared" si="21"/>
        <v>5</v>
      </c>
      <c r="L61" s="714">
        <f t="shared" si="21"/>
        <v>26</v>
      </c>
      <c r="M61" s="715">
        <f t="shared" si="21"/>
        <v>31</v>
      </c>
      <c r="N61" s="718"/>
      <c r="O61" s="719" t="s">
        <v>238</v>
      </c>
    </row>
    <row r="62" spans="1:15" ht="18.75" customHeight="1">
      <c r="A62" s="747" t="s">
        <v>275</v>
      </c>
      <c r="B62" s="716">
        <v>0</v>
      </c>
      <c r="C62" s="714">
        <v>0</v>
      </c>
      <c r="D62" s="717">
        <f t="shared" si="18"/>
        <v>0</v>
      </c>
      <c r="E62" s="713">
        <v>1</v>
      </c>
      <c r="F62" s="714">
        <v>33</v>
      </c>
      <c r="G62" s="715">
        <f t="shared" si="19"/>
        <v>34</v>
      </c>
      <c r="H62" s="716">
        <v>0</v>
      </c>
      <c r="I62" s="714">
        <v>5</v>
      </c>
      <c r="J62" s="717">
        <f t="shared" si="20"/>
        <v>5</v>
      </c>
      <c r="K62" s="713">
        <f t="shared" si="21"/>
        <v>1</v>
      </c>
      <c r="L62" s="714">
        <f t="shared" si="21"/>
        <v>38</v>
      </c>
      <c r="M62" s="715">
        <f t="shared" si="21"/>
        <v>39</v>
      </c>
      <c r="N62" s="718"/>
      <c r="O62" s="719"/>
    </row>
    <row r="63" spans="1:15" ht="18.75" customHeight="1">
      <c r="A63" s="747" t="s">
        <v>318</v>
      </c>
      <c r="B63" s="716">
        <v>1</v>
      </c>
      <c r="C63" s="714">
        <v>11</v>
      </c>
      <c r="D63" s="717">
        <f t="shared" si="18"/>
        <v>12</v>
      </c>
      <c r="E63" s="713">
        <v>13</v>
      </c>
      <c r="F63" s="714">
        <v>21</v>
      </c>
      <c r="G63" s="715">
        <f t="shared" si="19"/>
        <v>34</v>
      </c>
      <c r="H63" s="716">
        <v>0</v>
      </c>
      <c r="I63" s="714">
        <v>0</v>
      </c>
      <c r="J63" s="717">
        <f t="shared" si="20"/>
        <v>0</v>
      </c>
      <c r="K63" s="713">
        <f t="shared" si="21"/>
        <v>14</v>
      </c>
      <c r="L63" s="714">
        <f t="shared" si="21"/>
        <v>32</v>
      </c>
      <c r="M63" s="715">
        <f t="shared" si="21"/>
        <v>46</v>
      </c>
      <c r="N63" s="718"/>
      <c r="O63" s="719"/>
    </row>
    <row r="64" spans="1:15" ht="18.75" customHeight="1">
      <c r="A64" s="747" t="s">
        <v>276</v>
      </c>
      <c r="B64" s="716">
        <v>1</v>
      </c>
      <c r="C64" s="714">
        <v>2</v>
      </c>
      <c r="D64" s="717">
        <f t="shared" si="18"/>
        <v>3</v>
      </c>
      <c r="E64" s="713">
        <v>1</v>
      </c>
      <c r="F64" s="714">
        <v>6</v>
      </c>
      <c r="G64" s="715">
        <f t="shared" si="19"/>
        <v>7</v>
      </c>
      <c r="H64" s="716">
        <v>0</v>
      </c>
      <c r="I64" s="714">
        <v>0</v>
      </c>
      <c r="J64" s="717">
        <f t="shared" si="20"/>
        <v>0</v>
      </c>
      <c r="K64" s="713">
        <f t="shared" si="21"/>
        <v>2</v>
      </c>
      <c r="L64" s="714">
        <f t="shared" si="21"/>
        <v>8</v>
      </c>
      <c r="M64" s="715">
        <f t="shared" si="21"/>
        <v>10</v>
      </c>
      <c r="N64" s="718"/>
      <c r="O64" s="719" t="s">
        <v>238</v>
      </c>
    </row>
    <row r="65" spans="1:15" ht="18.75" customHeight="1">
      <c r="A65" s="747" t="s">
        <v>277</v>
      </c>
      <c r="B65" s="716">
        <v>0</v>
      </c>
      <c r="C65" s="714">
        <v>0</v>
      </c>
      <c r="D65" s="717">
        <f t="shared" si="18"/>
        <v>0</v>
      </c>
      <c r="E65" s="713">
        <v>2</v>
      </c>
      <c r="F65" s="714">
        <v>2</v>
      </c>
      <c r="G65" s="715">
        <f t="shared" si="19"/>
        <v>4</v>
      </c>
      <c r="H65" s="716">
        <v>0</v>
      </c>
      <c r="I65" s="714">
        <v>0</v>
      </c>
      <c r="J65" s="717">
        <f t="shared" si="20"/>
        <v>0</v>
      </c>
      <c r="K65" s="713">
        <f t="shared" si="21"/>
        <v>2</v>
      </c>
      <c r="L65" s="714">
        <f t="shared" si="21"/>
        <v>2</v>
      </c>
      <c r="M65" s="715">
        <f t="shared" si="21"/>
        <v>4</v>
      </c>
      <c r="N65" s="718"/>
      <c r="O65" s="719"/>
    </row>
    <row r="66" spans="1:15" ht="18.75" customHeight="1">
      <c r="A66" s="747" t="s">
        <v>278</v>
      </c>
      <c r="B66" s="716">
        <v>1</v>
      </c>
      <c r="C66" s="714">
        <v>0</v>
      </c>
      <c r="D66" s="717">
        <f t="shared" si="18"/>
        <v>1</v>
      </c>
      <c r="E66" s="713">
        <v>14</v>
      </c>
      <c r="F66" s="714">
        <v>23</v>
      </c>
      <c r="G66" s="715">
        <f t="shared" si="19"/>
        <v>37</v>
      </c>
      <c r="H66" s="716">
        <v>1</v>
      </c>
      <c r="I66" s="714">
        <v>1</v>
      </c>
      <c r="J66" s="717">
        <f t="shared" si="20"/>
        <v>2</v>
      </c>
      <c r="K66" s="713">
        <f t="shared" si="21"/>
        <v>16</v>
      </c>
      <c r="L66" s="714">
        <f t="shared" si="21"/>
        <v>24</v>
      </c>
      <c r="M66" s="715">
        <f t="shared" si="21"/>
        <v>40</v>
      </c>
      <c r="N66" s="718"/>
      <c r="O66" s="719" t="s">
        <v>243</v>
      </c>
    </row>
    <row r="67" spans="1:15" ht="18.75" customHeight="1">
      <c r="A67" s="747" t="s">
        <v>279</v>
      </c>
      <c r="B67" s="716">
        <v>0</v>
      </c>
      <c r="C67" s="714">
        <v>0</v>
      </c>
      <c r="D67" s="717">
        <f t="shared" si="18"/>
        <v>0</v>
      </c>
      <c r="E67" s="713">
        <v>3</v>
      </c>
      <c r="F67" s="714">
        <v>4</v>
      </c>
      <c r="G67" s="715">
        <f t="shared" si="19"/>
        <v>7</v>
      </c>
      <c r="H67" s="716">
        <v>1</v>
      </c>
      <c r="I67" s="714">
        <v>0</v>
      </c>
      <c r="J67" s="717">
        <f t="shared" si="20"/>
        <v>1</v>
      </c>
      <c r="K67" s="713">
        <f t="shared" si="21"/>
        <v>4</v>
      </c>
      <c r="L67" s="714">
        <f t="shared" si="21"/>
        <v>4</v>
      </c>
      <c r="M67" s="715">
        <f t="shared" si="21"/>
        <v>8</v>
      </c>
      <c r="N67" s="718"/>
      <c r="O67" s="719"/>
    </row>
    <row r="68" spans="1:15" ht="18.75" customHeight="1">
      <c r="A68" s="747" t="s">
        <v>280</v>
      </c>
      <c r="B68" s="716">
        <v>8</v>
      </c>
      <c r="C68" s="714">
        <v>14</v>
      </c>
      <c r="D68" s="717">
        <f t="shared" si="18"/>
        <v>22</v>
      </c>
      <c r="E68" s="713">
        <v>4</v>
      </c>
      <c r="F68" s="714">
        <v>11</v>
      </c>
      <c r="G68" s="715">
        <f t="shared" si="19"/>
        <v>15</v>
      </c>
      <c r="H68" s="716">
        <v>0</v>
      </c>
      <c r="I68" s="714">
        <v>0</v>
      </c>
      <c r="J68" s="717">
        <f t="shared" si="20"/>
        <v>0</v>
      </c>
      <c r="K68" s="713">
        <f t="shared" si="21"/>
        <v>12</v>
      </c>
      <c r="L68" s="714">
        <f t="shared" si="21"/>
        <v>25</v>
      </c>
      <c r="M68" s="715">
        <f t="shared" si="21"/>
        <v>37</v>
      </c>
      <c r="N68" s="718"/>
      <c r="O68" s="719"/>
    </row>
    <row r="69" spans="1:15" ht="18.75" customHeight="1">
      <c r="A69" s="747" t="s">
        <v>281</v>
      </c>
      <c r="B69" s="716">
        <v>1</v>
      </c>
      <c r="C69" s="714">
        <v>2</v>
      </c>
      <c r="D69" s="717">
        <f t="shared" si="18"/>
        <v>3</v>
      </c>
      <c r="E69" s="713">
        <v>3</v>
      </c>
      <c r="F69" s="714">
        <v>15</v>
      </c>
      <c r="G69" s="715">
        <f t="shared" si="19"/>
        <v>18</v>
      </c>
      <c r="H69" s="716">
        <v>2</v>
      </c>
      <c r="I69" s="714">
        <v>0</v>
      </c>
      <c r="J69" s="717">
        <f t="shared" si="20"/>
        <v>2</v>
      </c>
      <c r="K69" s="713">
        <f t="shared" si="21"/>
        <v>6</v>
      </c>
      <c r="L69" s="714">
        <f t="shared" si="21"/>
        <v>17</v>
      </c>
      <c r="M69" s="715">
        <f t="shared" si="21"/>
        <v>23</v>
      </c>
      <c r="N69" s="718"/>
      <c r="O69" s="719"/>
    </row>
    <row r="70" spans="1:15" ht="18.75" customHeight="1">
      <c r="A70" s="747" t="s">
        <v>282</v>
      </c>
      <c r="B70" s="716">
        <v>0</v>
      </c>
      <c r="C70" s="714">
        <v>0</v>
      </c>
      <c r="D70" s="717">
        <f t="shared" si="18"/>
        <v>0</v>
      </c>
      <c r="E70" s="713">
        <v>10</v>
      </c>
      <c r="F70" s="714">
        <v>15</v>
      </c>
      <c r="G70" s="715">
        <f t="shared" si="19"/>
        <v>25</v>
      </c>
      <c r="H70" s="716">
        <v>2</v>
      </c>
      <c r="I70" s="714">
        <v>6</v>
      </c>
      <c r="J70" s="717">
        <f t="shared" si="20"/>
        <v>8</v>
      </c>
      <c r="K70" s="713">
        <f t="shared" si="21"/>
        <v>12</v>
      </c>
      <c r="L70" s="714">
        <f t="shared" si="21"/>
        <v>21</v>
      </c>
      <c r="M70" s="715">
        <f t="shared" si="21"/>
        <v>33</v>
      </c>
      <c r="N70" s="718"/>
      <c r="O70" s="719"/>
    </row>
    <row r="71" spans="1:15" ht="18.75" customHeight="1">
      <c r="A71" s="747" t="s">
        <v>283</v>
      </c>
      <c r="B71" s="716">
        <v>0</v>
      </c>
      <c r="C71" s="714">
        <v>0</v>
      </c>
      <c r="D71" s="717">
        <f t="shared" si="18"/>
        <v>0</v>
      </c>
      <c r="E71" s="713">
        <v>2</v>
      </c>
      <c r="F71" s="714">
        <v>37</v>
      </c>
      <c r="G71" s="715">
        <f>SUM(E71:F71)</f>
        <v>39</v>
      </c>
      <c r="H71" s="716">
        <v>1</v>
      </c>
      <c r="I71" s="714">
        <v>1</v>
      </c>
      <c r="J71" s="717">
        <f t="shared" si="20"/>
        <v>2</v>
      </c>
      <c r="K71" s="713">
        <f t="shared" si="21"/>
        <v>3</v>
      </c>
      <c r="L71" s="714">
        <f t="shared" si="21"/>
        <v>38</v>
      </c>
      <c r="M71" s="715">
        <f>SUM(D71+G71+J71)</f>
        <v>41</v>
      </c>
      <c r="N71" s="718"/>
      <c r="O71" s="719" t="s">
        <v>254</v>
      </c>
    </row>
    <row r="72" spans="1:15" ht="18.75" customHeight="1">
      <c r="A72" s="747" t="s">
        <v>284</v>
      </c>
      <c r="B72" s="716">
        <v>0</v>
      </c>
      <c r="C72" s="714">
        <v>0</v>
      </c>
      <c r="D72" s="717">
        <f t="shared" si="18"/>
        <v>0</v>
      </c>
      <c r="E72" s="713">
        <v>7</v>
      </c>
      <c r="F72" s="714">
        <v>8</v>
      </c>
      <c r="G72" s="715">
        <f>SUM(E72:F72)</f>
        <v>15</v>
      </c>
      <c r="H72" s="716">
        <v>0</v>
      </c>
      <c r="I72" s="714">
        <v>0</v>
      </c>
      <c r="J72" s="717">
        <f t="shared" si="20"/>
        <v>0</v>
      </c>
      <c r="K72" s="713">
        <f t="shared" si="21"/>
        <v>7</v>
      </c>
      <c r="L72" s="714">
        <f t="shared" si="21"/>
        <v>8</v>
      </c>
      <c r="M72" s="715">
        <f>SUM(D72+G72+J72)</f>
        <v>15</v>
      </c>
      <c r="N72" s="718"/>
      <c r="O72" s="719"/>
    </row>
    <row r="73" spans="1:15" ht="18.75" customHeight="1">
      <c r="A73" s="747" t="s">
        <v>285</v>
      </c>
      <c r="B73" s="716">
        <v>0</v>
      </c>
      <c r="C73" s="714">
        <v>1</v>
      </c>
      <c r="D73" s="717">
        <f t="shared" si="18"/>
        <v>1</v>
      </c>
      <c r="E73" s="713">
        <v>15</v>
      </c>
      <c r="F73" s="714">
        <v>104</v>
      </c>
      <c r="G73" s="715">
        <f>SUM(E73:F73)</f>
        <v>119</v>
      </c>
      <c r="H73" s="716">
        <v>0</v>
      </c>
      <c r="I73" s="714">
        <v>1</v>
      </c>
      <c r="J73" s="717">
        <f t="shared" si="20"/>
        <v>1</v>
      </c>
      <c r="K73" s="713">
        <f t="shared" si="21"/>
        <v>15</v>
      </c>
      <c r="L73" s="714">
        <f t="shared" si="21"/>
        <v>106</v>
      </c>
      <c r="M73" s="715">
        <f>SUM(D73+G73+J73)</f>
        <v>121</v>
      </c>
      <c r="N73" s="718"/>
      <c r="O73" s="753" t="s">
        <v>372</v>
      </c>
    </row>
    <row r="74" spans="1:15" ht="18.75" customHeight="1">
      <c r="A74" s="754" t="s">
        <v>319</v>
      </c>
      <c r="B74" s="724">
        <v>0</v>
      </c>
      <c r="C74" s="722">
        <v>0</v>
      </c>
      <c r="D74" s="725">
        <f t="shared" si="18"/>
        <v>0</v>
      </c>
      <c r="E74" s="721">
        <v>3</v>
      </c>
      <c r="F74" s="722">
        <v>17</v>
      </c>
      <c r="G74" s="723">
        <f>SUM(E74:F74)</f>
        <v>20</v>
      </c>
      <c r="H74" s="724">
        <v>0</v>
      </c>
      <c r="I74" s="722">
        <v>0</v>
      </c>
      <c r="J74" s="725">
        <f t="shared" si="20"/>
        <v>0</v>
      </c>
      <c r="K74" s="721">
        <f t="shared" si="21"/>
        <v>3</v>
      </c>
      <c r="L74" s="722">
        <f t="shared" si="21"/>
        <v>17</v>
      </c>
      <c r="M74" s="723">
        <f>SUM(D74+G74+J74)</f>
        <v>20</v>
      </c>
      <c r="N74" s="726"/>
      <c r="O74" s="727"/>
    </row>
    <row r="75" spans="1:15" ht="21" customHeight="1">
      <c r="A75" s="58" t="s">
        <v>6</v>
      </c>
      <c r="B75" s="149">
        <f aca="true" t="shared" si="22" ref="B75:J75">SUM(B60:B74)</f>
        <v>12</v>
      </c>
      <c r="C75" s="147">
        <f t="shared" si="22"/>
        <v>33</v>
      </c>
      <c r="D75" s="162">
        <f t="shared" si="22"/>
        <v>45</v>
      </c>
      <c r="E75" s="146">
        <f t="shared" si="22"/>
        <v>85</v>
      </c>
      <c r="F75" s="147">
        <f t="shared" si="22"/>
        <v>326</v>
      </c>
      <c r="G75" s="163">
        <f t="shared" si="22"/>
        <v>411</v>
      </c>
      <c r="H75" s="149">
        <f t="shared" si="22"/>
        <v>9</v>
      </c>
      <c r="I75" s="147">
        <f t="shared" si="22"/>
        <v>14</v>
      </c>
      <c r="J75" s="162">
        <f t="shared" si="22"/>
        <v>23</v>
      </c>
      <c r="K75" s="146">
        <f t="shared" si="21"/>
        <v>106</v>
      </c>
      <c r="L75" s="147">
        <f t="shared" si="21"/>
        <v>373</v>
      </c>
      <c r="M75" s="163">
        <f>SUM(D75+G75+J75)</f>
        <v>479</v>
      </c>
      <c r="N75" s="394"/>
      <c r="O75" s="395" t="s">
        <v>373</v>
      </c>
    </row>
    <row r="76" spans="1:15" ht="29.25" customHeight="1" thickBot="1">
      <c r="A76" s="60" t="s">
        <v>380</v>
      </c>
      <c r="B76" s="61">
        <f aca="true" t="shared" si="23" ref="B76:M76">SUM(B19+B34+B37+B40+B51+B58+B75)</f>
        <v>289</v>
      </c>
      <c r="C76" s="62">
        <f t="shared" si="23"/>
        <v>95</v>
      </c>
      <c r="D76" s="63">
        <f t="shared" si="23"/>
        <v>384</v>
      </c>
      <c r="E76" s="61">
        <f t="shared" si="23"/>
        <v>336</v>
      </c>
      <c r="F76" s="62">
        <f t="shared" si="23"/>
        <v>1351</v>
      </c>
      <c r="G76" s="63">
        <f t="shared" si="23"/>
        <v>1687</v>
      </c>
      <c r="H76" s="61">
        <f t="shared" si="23"/>
        <v>77</v>
      </c>
      <c r="I76" s="62">
        <f t="shared" si="23"/>
        <v>204</v>
      </c>
      <c r="J76" s="63">
        <f t="shared" si="23"/>
        <v>281</v>
      </c>
      <c r="K76" s="61">
        <f t="shared" si="23"/>
        <v>702</v>
      </c>
      <c r="L76" s="62">
        <f t="shared" si="23"/>
        <v>1650</v>
      </c>
      <c r="M76" s="63">
        <f t="shared" si="23"/>
        <v>2352</v>
      </c>
      <c r="N76" s="401" t="s">
        <v>374</v>
      </c>
      <c r="O76" s="402" t="s">
        <v>375</v>
      </c>
    </row>
    <row r="77" spans="1:15" ht="21" customHeight="1" thickTop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ht="24" customHeight="1">
      <c r="A78" s="890" t="s">
        <v>421</v>
      </c>
      <c r="B78" s="890"/>
      <c r="C78" s="890"/>
      <c r="D78" s="890"/>
      <c r="E78" s="890"/>
      <c r="F78" s="890"/>
      <c r="G78" s="890"/>
      <c r="H78" s="890"/>
      <c r="I78" s="890"/>
      <c r="J78" s="890"/>
      <c r="K78" s="890"/>
      <c r="L78" s="890"/>
      <c r="M78" s="890"/>
      <c r="N78" s="54"/>
      <c r="O78" s="54"/>
    </row>
    <row r="79" spans="1:15" ht="11.2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54"/>
      <c r="O79" s="54"/>
    </row>
    <row r="80" spans="1:15" ht="21" customHeight="1">
      <c r="A80" s="64" t="s">
        <v>156</v>
      </c>
      <c r="B80" s="883" t="s">
        <v>355</v>
      </c>
      <c r="C80" s="884"/>
      <c r="D80" s="885"/>
      <c r="E80" s="884" t="s">
        <v>356</v>
      </c>
      <c r="F80" s="884"/>
      <c r="G80" s="884"/>
      <c r="H80" s="883" t="s">
        <v>357</v>
      </c>
      <c r="I80" s="884"/>
      <c r="J80" s="885"/>
      <c r="K80" s="66" t="s">
        <v>6</v>
      </c>
      <c r="L80" s="66"/>
      <c r="M80" s="66"/>
      <c r="N80" s="54"/>
      <c r="O80" s="54"/>
    </row>
    <row r="81" spans="1:15" ht="21" customHeight="1">
      <c r="A81" s="67"/>
      <c r="B81" s="68" t="s">
        <v>4</v>
      </c>
      <c r="C81" s="69" t="s">
        <v>5</v>
      </c>
      <c r="D81" s="65" t="s">
        <v>6</v>
      </c>
      <c r="E81" s="70" t="s">
        <v>4</v>
      </c>
      <c r="F81" s="69" t="s">
        <v>5</v>
      </c>
      <c r="G81" s="71" t="s">
        <v>6</v>
      </c>
      <c r="H81" s="68" t="s">
        <v>4</v>
      </c>
      <c r="I81" s="69" t="s">
        <v>5</v>
      </c>
      <c r="J81" s="72" t="s">
        <v>6</v>
      </c>
      <c r="K81" s="68" t="s">
        <v>4</v>
      </c>
      <c r="L81" s="69" t="s">
        <v>5</v>
      </c>
      <c r="M81" s="72" t="s">
        <v>6</v>
      </c>
      <c r="N81" s="54"/>
      <c r="O81" s="54"/>
    </row>
    <row r="82" spans="1:15" ht="21" customHeight="1">
      <c r="A82" s="708" t="s">
        <v>79</v>
      </c>
      <c r="B82" s="73"/>
      <c r="C82" s="74"/>
      <c r="D82" s="75"/>
      <c r="E82" s="76"/>
      <c r="F82" s="74"/>
      <c r="G82" s="77"/>
      <c r="H82" s="73"/>
      <c r="I82" s="74"/>
      <c r="J82" s="75"/>
      <c r="K82" s="73"/>
      <c r="L82" s="74"/>
      <c r="M82" s="75"/>
      <c r="N82" s="54"/>
      <c r="O82" s="54"/>
    </row>
    <row r="83" spans="1:15" s="720" customFormat="1" ht="21" customHeight="1">
      <c r="A83" s="117" t="s">
        <v>286</v>
      </c>
      <c r="B83" s="716">
        <v>5</v>
      </c>
      <c r="C83" s="714">
        <v>7</v>
      </c>
      <c r="D83" s="717">
        <f aca="true" t="shared" si="24" ref="D83:D91">SUM(B83:C83)</f>
        <v>12</v>
      </c>
      <c r="E83" s="713">
        <v>80</v>
      </c>
      <c r="F83" s="714">
        <v>85</v>
      </c>
      <c r="G83" s="715">
        <f aca="true" t="shared" si="25" ref="G83:G91">SUM(E83:F83)</f>
        <v>165</v>
      </c>
      <c r="H83" s="716">
        <v>8</v>
      </c>
      <c r="I83" s="714">
        <v>7</v>
      </c>
      <c r="J83" s="717">
        <f aca="true" t="shared" si="26" ref="J83:J91">SUM(H83:I83)</f>
        <v>15</v>
      </c>
      <c r="K83" s="716">
        <f aca="true" t="shared" si="27" ref="K83:M91">SUM(B83+E83+H83)</f>
        <v>93</v>
      </c>
      <c r="L83" s="714">
        <f t="shared" si="27"/>
        <v>99</v>
      </c>
      <c r="M83" s="717">
        <f t="shared" si="27"/>
        <v>192</v>
      </c>
      <c r="N83" s="732"/>
      <c r="O83" s="755"/>
    </row>
    <row r="84" spans="1:15" s="720" customFormat="1" ht="21" customHeight="1">
      <c r="A84" s="117" t="s">
        <v>376</v>
      </c>
      <c r="B84" s="716">
        <v>0</v>
      </c>
      <c r="C84" s="714">
        <v>0</v>
      </c>
      <c r="D84" s="717">
        <f t="shared" si="24"/>
        <v>0</v>
      </c>
      <c r="E84" s="713">
        <v>0</v>
      </c>
      <c r="F84" s="714">
        <v>0</v>
      </c>
      <c r="G84" s="715">
        <f t="shared" si="25"/>
        <v>0</v>
      </c>
      <c r="H84" s="716">
        <v>0</v>
      </c>
      <c r="I84" s="714">
        <v>9</v>
      </c>
      <c r="J84" s="717">
        <f t="shared" si="26"/>
        <v>9</v>
      </c>
      <c r="K84" s="716">
        <f t="shared" si="27"/>
        <v>0</v>
      </c>
      <c r="L84" s="714">
        <f t="shared" si="27"/>
        <v>9</v>
      </c>
      <c r="M84" s="717">
        <f t="shared" si="27"/>
        <v>9</v>
      </c>
      <c r="N84" s="732"/>
      <c r="O84" s="755"/>
    </row>
    <row r="85" spans="1:15" s="720" customFormat="1" ht="21" customHeight="1">
      <c r="A85" s="117" t="s">
        <v>287</v>
      </c>
      <c r="B85" s="716">
        <v>1</v>
      </c>
      <c r="C85" s="714">
        <v>0</v>
      </c>
      <c r="D85" s="717">
        <f t="shared" si="24"/>
        <v>1</v>
      </c>
      <c r="E85" s="713">
        <v>2</v>
      </c>
      <c r="F85" s="714">
        <v>2</v>
      </c>
      <c r="G85" s="715">
        <f t="shared" si="25"/>
        <v>4</v>
      </c>
      <c r="H85" s="716">
        <v>3</v>
      </c>
      <c r="I85" s="714">
        <v>23</v>
      </c>
      <c r="J85" s="717">
        <f t="shared" si="26"/>
        <v>26</v>
      </c>
      <c r="K85" s="716">
        <f t="shared" si="27"/>
        <v>6</v>
      </c>
      <c r="L85" s="714">
        <f t="shared" si="27"/>
        <v>25</v>
      </c>
      <c r="M85" s="756">
        <f t="shared" si="27"/>
        <v>31</v>
      </c>
      <c r="N85" s="732"/>
      <c r="O85" s="755"/>
    </row>
    <row r="86" spans="1:15" s="720" customFormat="1" ht="21" customHeight="1">
      <c r="A86" s="117" t="s">
        <v>242</v>
      </c>
      <c r="B86" s="716">
        <v>0</v>
      </c>
      <c r="C86" s="714">
        <v>0</v>
      </c>
      <c r="D86" s="717">
        <f t="shared" si="24"/>
        <v>0</v>
      </c>
      <c r="E86" s="713">
        <v>1</v>
      </c>
      <c r="F86" s="714">
        <v>0</v>
      </c>
      <c r="G86" s="715">
        <f t="shared" si="25"/>
        <v>1</v>
      </c>
      <c r="H86" s="716">
        <v>0</v>
      </c>
      <c r="I86" s="714">
        <v>0</v>
      </c>
      <c r="J86" s="717">
        <f t="shared" si="26"/>
        <v>0</v>
      </c>
      <c r="K86" s="716">
        <f t="shared" si="27"/>
        <v>1</v>
      </c>
      <c r="L86" s="714">
        <f t="shared" si="27"/>
        <v>0</v>
      </c>
      <c r="M86" s="717">
        <f t="shared" si="27"/>
        <v>1</v>
      </c>
      <c r="N86" s="732"/>
      <c r="O86" s="755"/>
    </row>
    <row r="87" spans="1:15" s="720" customFormat="1" ht="21" customHeight="1">
      <c r="A87" s="117" t="s">
        <v>274</v>
      </c>
      <c r="B87" s="716">
        <v>1</v>
      </c>
      <c r="C87" s="714">
        <v>1</v>
      </c>
      <c r="D87" s="717">
        <f t="shared" si="24"/>
        <v>2</v>
      </c>
      <c r="E87" s="713">
        <v>0</v>
      </c>
      <c r="F87" s="714">
        <v>1</v>
      </c>
      <c r="G87" s="715">
        <f t="shared" si="25"/>
        <v>1</v>
      </c>
      <c r="H87" s="716">
        <v>0</v>
      </c>
      <c r="I87" s="714">
        <v>1</v>
      </c>
      <c r="J87" s="717">
        <f t="shared" si="26"/>
        <v>1</v>
      </c>
      <c r="K87" s="716">
        <f t="shared" si="27"/>
        <v>1</v>
      </c>
      <c r="L87" s="714">
        <f t="shared" si="27"/>
        <v>3</v>
      </c>
      <c r="M87" s="717">
        <f t="shared" si="27"/>
        <v>4</v>
      </c>
      <c r="N87" s="732"/>
      <c r="O87" s="755"/>
    </row>
    <row r="88" spans="1:15" s="720" customFormat="1" ht="21" customHeight="1">
      <c r="A88" s="117" t="s">
        <v>288</v>
      </c>
      <c r="B88" s="716">
        <v>0</v>
      </c>
      <c r="C88" s="714">
        <v>0</v>
      </c>
      <c r="D88" s="717">
        <f t="shared" si="24"/>
        <v>0</v>
      </c>
      <c r="E88" s="713">
        <v>3</v>
      </c>
      <c r="F88" s="714">
        <v>5</v>
      </c>
      <c r="G88" s="715">
        <f t="shared" si="25"/>
        <v>8</v>
      </c>
      <c r="H88" s="716">
        <v>5</v>
      </c>
      <c r="I88" s="714">
        <v>7</v>
      </c>
      <c r="J88" s="717">
        <f t="shared" si="26"/>
        <v>12</v>
      </c>
      <c r="K88" s="716">
        <f t="shared" si="27"/>
        <v>8</v>
      </c>
      <c r="L88" s="714">
        <f t="shared" si="27"/>
        <v>12</v>
      </c>
      <c r="M88" s="717">
        <f t="shared" si="27"/>
        <v>20</v>
      </c>
      <c r="N88" s="732"/>
      <c r="O88" s="755"/>
    </row>
    <row r="89" spans="1:15" s="720" customFormat="1" ht="21" customHeight="1">
      <c r="A89" s="117" t="s">
        <v>246</v>
      </c>
      <c r="B89" s="716">
        <v>0</v>
      </c>
      <c r="C89" s="714">
        <v>0</v>
      </c>
      <c r="D89" s="717">
        <f t="shared" si="24"/>
        <v>0</v>
      </c>
      <c r="E89" s="713">
        <v>0</v>
      </c>
      <c r="F89" s="714">
        <v>2</v>
      </c>
      <c r="G89" s="715">
        <f t="shared" si="25"/>
        <v>2</v>
      </c>
      <c r="H89" s="716">
        <v>1</v>
      </c>
      <c r="I89" s="714">
        <v>2</v>
      </c>
      <c r="J89" s="717">
        <f t="shared" si="26"/>
        <v>3</v>
      </c>
      <c r="K89" s="716">
        <f t="shared" si="27"/>
        <v>1</v>
      </c>
      <c r="L89" s="714">
        <f t="shared" si="27"/>
        <v>4</v>
      </c>
      <c r="M89" s="717">
        <f t="shared" si="27"/>
        <v>5</v>
      </c>
      <c r="N89" s="732"/>
      <c r="O89" s="755"/>
    </row>
    <row r="90" spans="1:15" s="720" customFormat="1" ht="21" customHeight="1">
      <c r="A90" s="117" t="s">
        <v>289</v>
      </c>
      <c r="B90" s="716">
        <v>0</v>
      </c>
      <c r="C90" s="714">
        <v>7</v>
      </c>
      <c r="D90" s="717">
        <f t="shared" si="24"/>
        <v>7</v>
      </c>
      <c r="E90" s="713">
        <v>0</v>
      </c>
      <c r="F90" s="714">
        <v>2</v>
      </c>
      <c r="G90" s="715">
        <f t="shared" si="25"/>
        <v>2</v>
      </c>
      <c r="H90" s="716">
        <v>1</v>
      </c>
      <c r="I90" s="714">
        <v>23</v>
      </c>
      <c r="J90" s="717">
        <f t="shared" si="26"/>
        <v>24</v>
      </c>
      <c r="K90" s="716">
        <f t="shared" si="27"/>
        <v>1</v>
      </c>
      <c r="L90" s="714">
        <f t="shared" si="27"/>
        <v>32</v>
      </c>
      <c r="M90" s="717">
        <f t="shared" si="27"/>
        <v>33</v>
      </c>
      <c r="N90" s="755"/>
      <c r="O90" s="755"/>
    </row>
    <row r="91" spans="1:15" s="720" customFormat="1" ht="21" customHeight="1">
      <c r="A91" s="170" t="s">
        <v>320</v>
      </c>
      <c r="B91" s="757">
        <v>0</v>
      </c>
      <c r="C91" s="758">
        <v>0</v>
      </c>
      <c r="D91" s="759">
        <f t="shared" si="24"/>
        <v>0</v>
      </c>
      <c r="E91" s="760">
        <v>0</v>
      </c>
      <c r="F91" s="758">
        <v>1</v>
      </c>
      <c r="G91" s="761">
        <f t="shared" si="25"/>
        <v>1</v>
      </c>
      <c r="H91" s="757">
        <v>6</v>
      </c>
      <c r="I91" s="758">
        <v>7</v>
      </c>
      <c r="J91" s="759">
        <f t="shared" si="26"/>
        <v>13</v>
      </c>
      <c r="K91" s="757">
        <f t="shared" si="27"/>
        <v>6</v>
      </c>
      <c r="L91" s="758">
        <f t="shared" si="27"/>
        <v>8</v>
      </c>
      <c r="M91" s="759">
        <f t="shared" si="27"/>
        <v>14</v>
      </c>
      <c r="N91" s="755"/>
      <c r="O91" s="755"/>
    </row>
    <row r="92" spans="1:15" ht="21" customHeight="1">
      <c r="A92" s="709" t="s">
        <v>6</v>
      </c>
      <c r="B92" s="81">
        <f aca="true" t="shared" si="28" ref="B92:M92">SUM(B83:B91)</f>
        <v>7</v>
      </c>
      <c r="C92" s="82">
        <f t="shared" si="28"/>
        <v>15</v>
      </c>
      <c r="D92" s="83">
        <f t="shared" si="28"/>
        <v>22</v>
      </c>
      <c r="E92" s="81">
        <f t="shared" si="28"/>
        <v>86</v>
      </c>
      <c r="F92" s="82">
        <f t="shared" si="28"/>
        <v>98</v>
      </c>
      <c r="G92" s="83">
        <f t="shared" si="28"/>
        <v>184</v>
      </c>
      <c r="H92" s="81">
        <f t="shared" si="28"/>
        <v>24</v>
      </c>
      <c r="I92" s="82">
        <f t="shared" si="28"/>
        <v>79</v>
      </c>
      <c r="J92" s="83">
        <f t="shared" si="28"/>
        <v>103</v>
      </c>
      <c r="K92" s="81">
        <f t="shared" si="28"/>
        <v>117</v>
      </c>
      <c r="L92" s="82">
        <f t="shared" si="28"/>
        <v>192</v>
      </c>
      <c r="M92" s="84">
        <f t="shared" si="28"/>
        <v>309</v>
      </c>
      <c r="N92" s="54"/>
      <c r="O92" s="54"/>
    </row>
    <row r="93" spans="1:15" ht="21" customHeight="1">
      <c r="A93" s="710" t="s">
        <v>142</v>
      </c>
      <c r="B93" s="85"/>
      <c r="C93" s="86"/>
      <c r="D93" s="87"/>
      <c r="E93" s="88"/>
      <c r="F93" s="86"/>
      <c r="G93" s="89"/>
      <c r="H93" s="85"/>
      <c r="I93" s="86"/>
      <c r="J93" s="89"/>
      <c r="K93" s="85"/>
      <c r="L93" s="86"/>
      <c r="M93" s="90"/>
      <c r="N93" s="54"/>
      <c r="O93" s="54"/>
    </row>
    <row r="94" spans="1:15" s="720" customFormat="1" ht="21" customHeight="1">
      <c r="A94" s="117" t="s">
        <v>321</v>
      </c>
      <c r="B94" s="716">
        <v>0</v>
      </c>
      <c r="C94" s="714">
        <v>0</v>
      </c>
      <c r="D94" s="759">
        <f>SUM(B94:C94)</f>
        <v>0</v>
      </c>
      <c r="E94" s="713">
        <v>0</v>
      </c>
      <c r="F94" s="714">
        <v>1</v>
      </c>
      <c r="G94" s="761">
        <f>SUM(E94:F94)</f>
        <v>1</v>
      </c>
      <c r="H94" s="716">
        <v>1</v>
      </c>
      <c r="I94" s="714">
        <v>1</v>
      </c>
      <c r="J94" s="759">
        <f>SUM(H94:I94)</f>
        <v>2</v>
      </c>
      <c r="K94" s="757">
        <f>SUM(B94+E94+H94)</f>
        <v>1</v>
      </c>
      <c r="L94" s="758">
        <f>SUM(C94+F94+I94)</f>
        <v>2</v>
      </c>
      <c r="M94" s="759">
        <f>SUM(D94+G94+J94)</f>
        <v>3</v>
      </c>
      <c r="N94" s="755"/>
      <c r="O94" s="755"/>
    </row>
    <row r="95" spans="1:15" ht="21" customHeight="1">
      <c r="A95" s="709" t="s">
        <v>6</v>
      </c>
      <c r="B95" s="100">
        <f aca="true" t="shared" si="29" ref="B95:M95">SUM(B94)</f>
        <v>0</v>
      </c>
      <c r="C95" s="82">
        <f t="shared" si="29"/>
        <v>0</v>
      </c>
      <c r="D95" s="83">
        <f t="shared" si="29"/>
        <v>0</v>
      </c>
      <c r="E95" s="100">
        <f t="shared" si="29"/>
        <v>0</v>
      </c>
      <c r="F95" s="82">
        <f t="shared" si="29"/>
        <v>1</v>
      </c>
      <c r="G95" s="83">
        <f t="shared" si="29"/>
        <v>1</v>
      </c>
      <c r="H95" s="100">
        <f t="shared" si="29"/>
        <v>1</v>
      </c>
      <c r="I95" s="82">
        <f t="shared" si="29"/>
        <v>1</v>
      </c>
      <c r="J95" s="83">
        <f t="shared" si="29"/>
        <v>2</v>
      </c>
      <c r="K95" s="100">
        <f t="shared" si="29"/>
        <v>1</v>
      </c>
      <c r="L95" s="82">
        <f t="shared" si="29"/>
        <v>2</v>
      </c>
      <c r="M95" s="112">
        <f t="shared" si="29"/>
        <v>3</v>
      </c>
      <c r="N95" s="54"/>
      <c r="O95" s="54"/>
    </row>
    <row r="96" spans="1:15" ht="21" customHeight="1">
      <c r="A96" s="711" t="s">
        <v>290</v>
      </c>
      <c r="B96" s="85"/>
      <c r="C96" s="86"/>
      <c r="D96" s="171"/>
      <c r="E96" s="88"/>
      <c r="F96" s="86"/>
      <c r="G96" s="89"/>
      <c r="H96" s="85"/>
      <c r="I96" s="86"/>
      <c r="J96" s="89"/>
      <c r="K96" s="85"/>
      <c r="L96" s="86"/>
      <c r="M96" s="90"/>
      <c r="N96" s="54"/>
      <c r="O96" s="54"/>
    </row>
    <row r="97" spans="1:15" s="720" customFormat="1" ht="21" customHeight="1">
      <c r="A97" s="117" t="s">
        <v>322</v>
      </c>
      <c r="B97" s="716">
        <v>0</v>
      </c>
      <c r="C97" s="714">
        <v>0</v>
      </c>
      <c r="D97" s="717">
        <f>SUM(B97:C97)</f>
        <v>0</v>
      </c>
      <c r="E97" s="713">
        <v>0</v>
      </c>
      <c r="F97" s="714">
        <v>0</v>
      </c>
      <c r="G97" s="715">
        <f>SUM(E97:F97)</f>
        <v>0</v>
      </c>
      <c r="H97" s="716">
        <v>0</v>
      </c>
      <c r="I97" s="714">
        <v>0</v>
      </c>
      <c r="J97" s="717">
        <f>SUM(H97:I97)</f>
        <v>0</v>
      </c>
      <c r="K97" s="716">
        <f aca="true" t="shared" si="30" ref="K97:M100">SUM(B97+E97+H97)</f>
        <v>0</v>
      </c>
      <c r="L97" s="714">
        <f t="shared" si="30"/>
        <v>0</v>
      </c>
      <c r="M97" s="717">
        <f t="shared" si="30"/>
        <v>0</v>
      </c>
      <c r="N97" s="755"/>
      <c r="O97" s="755"/>
    </row>
    <row r="98" spans="1:15" s="720" customFormat="1" ht="21" customHeight="1">
      <c r="A98" s="117" t="s">
        <v>316</v>
      </c>
      <c r="B98" s="716">
        <v>0</v>
      </c>
      <c r="C98" s="714">
        <v>0</v>
      </c>
      <c r="D98" s="717">
        <f>SUM(B98:C98)</f>
        <v>0</v>
      </c>
      <c r="E98" s="713">
        <v>0</v>
      </c>
      <c r="F98" s="714">
        <v>0</v>
      </c>
      <c r="G98" s="715">
        <f>SUM(E98:F98)</f>
        <v>0</v>
      </c>
      <c r="H98" s="716">
        <v>0</v>
      </c>
      <c r="I98" s="714">
        <v>0</v>
      </c>
      <c r="J98" s="717">
        <f>SUM(H98:I98)</f>
        <v>0</v>
      </c>
      <c r="K98" s="716">
        <f t="shared" si="30"/>
        <v>0</v>
      </c>
      <c r="L98" s="714">
        <f t="shared" si="30"/>
        <v>0</v>
      </c>
      <c r="M98" s="717">
        <f t="shared" si="30"/>
        <v>0</v>
      </c>
      <c r="N98" s="755"/>
      <c r="O98" s="755"/>
    </row>
    <row r="99" spans="1:15" s="720" customFormat="1" ht="21" customHeight="1">
      <c r="A99" s="117" t="s">
        <v>317</v>
      </c>
      <c r="B99" s="716">
        <v>0</v>
      </c>
      <c r="C99" s="714">
        <v>0</v>
      </c>
      <c r="D99" s="717">
        <f>SUM(B99:C99)</f>
        <v>0</v>
      </c>
      <c r="E99" s="713">
        <v>0</v>
      </c>
      <c r="F99" s="714">
        <v>0</v>
      </c>
      <c r="G99" s="715">
        <f>SUM(E99:F99)</f>
        <v>0</v>
      </c>
      <c r="H99" s="716">
        <v>0</v>
      </c>
      <c r="I99" s="714">
        <v>0</v>
      </c>
      <c r="J99" s="717">
        <f>SUM(H99:I99)</f>
        <v>0</v>
      </c>
      <c r="K99" s="716">
        <f t="shared" si="30"/>
        <v>0</v>
      </c>
      <c r="L99" s="714">
        <f t="shared" si="30"/>
        <v>0</v>
      </c>
      <c r="M99" s="717">
        <f t="shared" si="30"/>
        <v>0</v>
      </c>
      <c r="N99" s="755"/>
      <c r="O99" s="755"/>
    </row>
    <row r="100" spans="1:15" s="720" customFormat="1" ht="21" customHeight="1">
      <c r="A100" s="762" t="s">
        <v>323</v>
      </c>
      <c r="B100" s="757">
        <v>0</v>
      </c>
      <c r="C100" s="758">
        <v>0</v>
      </c>
      <c r="D100" s="763">
        <f>SUM(B100:C100)</f>
        <v>0</v>
      </c>
      <c r="E100" s="760">
        <v>0</v>
      </c>
      <c r="F100" s="758">
        <v>0</v>
      </c>
      <c r="G100" s="764">
        <f>SUM(E100:F100)</f>
        <v>0</v>
      </c>
      <c r="H100" s="757">
        <v>0</v>
      </c>
      <c r="I100" s="758">
        <v>0</v>
      </c>
      <c r="J100" s="763">
        <f>SUM(H100:I100)</f>
        <v>0</v>
      </c>
      <c r="K100" s="757">
        <f t="shared" si="30"/>
        <v>0</v>
      </c>
      <c r="L100" s="758">
        <f t="shared" si="30"/>
        <v>0</v>
      </c>
      <c r="M100" s="763">
        <f t="shared" si="30"/>
        <v>0</v>
      </c>
      <c r="N100" s="765"/>
      <c r="O100" s="755"/>
    </row>
    <row r="101" spans="1:15" ht="21" customHeight="1">
      <c r="A101" s="709" t="s">
        <v>6</v>
      </c>
      <c r="B101" s="100">
        <f aca="true" t="shared" si="31" ref="B101:M101">SUM(B97:B100)</f>
        <v>0</v>
      </c>
      <c r="C101" s="82">
        <f t="shared" si="31"/>
        <v>0</v>
      </c>
      <c r="D101" s="83">
        <f t="shared" si="31"/>
        <v>0</v>
      </c>
      <c r="E101" s="100">
        <f t="shared" si="31"/>
        <v>0</v>
      </c>
      <c r="F101" s="82">
        <f t="shared" si="31"/>
        <v>0</v>
      </c>
      <c r="G101" s="83">
        <f t="shared" si="31"/>
        <v>0</v>
      </c>
      <c r="H101" s="100">
        <f t="shared" si="31"/>
        <v>0</v>
      </c>
      <c r="I101" s="82">
        <f t="shared" si="31"/>
        <v>0</v>
      </c>
      <c r="J101" s="83">
        <f t="shared" si="31"/>
        <v>0</v>
      </c>
      <c r="K101" s="100">
        <f t="shared" si="31"/>
        <v>0</v>
      </c>
      <c r="L101" s="82">
        <f t="shared" si="31"/>
        <v>0</v>
      </c>
      <c r="M101" s="112">
        <f t="shared" si="31"/>
        <v>0</v>
      </c>
      <c r="N101" s="54"/>
      <c r="O101" s="54"/>
    </row>
    <row r="102" spans="1:15" ht="21" customHeight="1">
      <c r="A102" s="711" t="s">
        <v>78</v>
      </c>
      <c r="B102" s="91"/>
      <c r="C102" s="92"/>
      <c r="D102" s="93"/>
      <c r="E102" s="94"/>
      <c r="F102" s="92"/>
      <c r="G102" s="95"/>
      <c r="H102" s="91"/>
      <c r="I102" s="92"/>
      <c r="J102" s="93"/>
      <c r="K102" s="91"/>
      <c r="L102" s="92"/>
      <c r="M102" s="93"/>
      <c r="N102" s="54"/>
      <c r="O102" s="54"/>
    </row>
    <row r="103" spans="1:15" s="720" customFormat="1" ht="21" customHeight="1">
      <c r="A103" s="117" t="s">
        <v>242</v>
      </c>
      <c r="B103" s="716">
        <v>1</v>
      </c>
      <c r="C103" s="714">
        <v>0</v>
      </c>
      <c r="D103" s="717">
        <f>SUM(B103:C103)</f>
        <v>1</v>
      </c>
      <c r="E103" s="713">
        <v>0</v>
      </c>
      <c r="F103" s="714">
        <v>0</v>
      </c>
      <c r="G103" s="715">
        <f>SUM(E103:F103)</f>
        <v>0</v>
      </c>
      <c r="H103" s="716">
        <v>0</v>
      </c>
      <c r="I103" s="714">
        <v>0</v>
      </c>
      <c r="J103" s="717">
        <f>SUM(H103:I103)</f>
        <v>0</v>
      </c>
      <c r="K103" s="716">
        <f aca="true" t="shared" si="32" ref="K103:M106">SUM(B103+E103+H103)</f>
        <v>1</v>
      </c>
      <c r="L103" s="714">
        <f t="shared" si="32"/>
        <v>0</v>
      </c>
      <c r="M103" s="717">
        <f t="shared" si="32"/>
        <v>1</v>
      </c>
      <c r="N103" s="755"/>
      <c r="O103" s="755"/>
    </row>
    <row r="104" spans="1:15" s="720" customFormat="1" ht="21" customHeight="1">
      <c r="A104" s="117" t="s">
        <v>377</v>
      </c>
      <c r="B104" s="716">
        <v>0</v>
      </c>
      <c r="C104" s="714">
        <v>0</v>
      </c>
      <c r="D104" s="717">
        <f>SUM(B104:C104)</f>
        <v>0</v>
      </c>
      <c r="E104" s="713">
        <v>0</v>
      </c>
      <c r="F104" s="714">
        <v>0</v>
      </c>
      <c r="G104" s="715">
        <f>SUM(E104:F104)</f>
        <v>0</v>
      </c>
      <c r="H104" s="716">
        <v>0</v>
      </c>
      <c r="I104" s="714">
        <v>1</v>
      </c>
      <c r="J104" s="717">
        <f>SUM(H104:I104)</f>
        <v>1</v>
      </c>
      <c r="K104" s="716">
        <f t="shared" si="32"/>
        <v>0</v>
      </c>
      <c r="L104" s="714">
        <f t="shared" si="32"/>
        <v>1</v>
      </c>
      <c r="M104" s="717">
        <f t="shared" si="32"/>
        <v>1</v>
      </c>
      <c r="N104" s="755"/>
      <c r="O104" s="755"/>
    </row>
    <row r="105" spans="1:15" s="720" customFormat="1" ht="21" customHeight="1">
      <c r="A105" s="117" t="s">
        <v>276</v>
      </c>
      <c r="B105" s="716">
        <v>2</v>
      </c>
      <c r="C105" s="714">
        <v>1</v>
      </c>
      <c r="D105" s="717">
        <f>SUM(B105:C105)</f>
        <v>3</v>
      </c>
      <c r="E105" s="713">
        <v>0</v>
      </c>
      <c r="F105" s="714">
        <v>0</v>
      </c>
      <c r="G105" s="715">
        <f>SUM(E105:F105)</f>
        <v>0</v>
      </c>
      <c r="H105" s="716">
        <v>2</v>
      </c>
      <c r="I105" s="714">
        <v>2</v>
      </c>
      <c r="J105" s="717">
        <f>SUM(H105:I105)</f>
        <v>4</v>
      </c>
      <c r="K105" s="716">
        <f t="shared" si="32"/>
        <v>4</v>
      </c>
      <c r="L105" s="714">
        <f t="shared" si="32"/>
        <v>3</v>
      </c>
      <c r="M105" s="717">
        <f t="shared" si="32"/>
        <v>7</v>
      </c>
      <c r="N105" s="755"/>
      <c r="O105" s="755"/>
    </row>
    <row r="106" spans="1:15" s="720" customFormat="1" ht="21" customHeight="1">
      <c r="A106" s="762" t="s">
        <v>291</v>
      </c>
      <c r="B106" s="766">
        <v>0</v>
      </c>
      <c r="C106" s="758">
        <v>0</v>
      </c>
      <c r="D106" s="717">
        <f>SUM(B106:C106)</f>
        <v>0</v>
      </c>
      <c r="E106" s="767">
        <v>2</v>
      </c>
      <c r="F106" s="758">
        <v>1</v>
      </c>
      <c r="G106" s="715">
        <f>SUM(E106:F106)</f>
        <v>3</v>
      </c>
      <c r="H106" s="766">
        <v>3</v>
      </c>
      <c r="I106" s="758">
        <v>7</v>
      </c>
      <c r="J106" s="717">
        <f>SUM(H106:I106)</f>
        <v>10</v>
      </c>
      <c r="K106" s="716">
        <f t="shared" si="32"/>
        <v>5</v>
      </c>
      <c r="L106" s="714">
        <f t="shared" si="32"/>
        <v>8</v>
      </c>
      <c r="M106" s="717">
        <f t="shared" si="32"/>
        <v>13</v>
      </c>
      <c r="N106" s="755"/>
      <c r="O106" s="755"/>
    </row>
    <row r="107" spans="1:15" ht="21" customHeight="1">
      <c r="A107" s="709" t="s">
        <v>6</v>
      </c>
      <c r="B107" s="81">
        <f aca="true" t="shared" si="33" ref="B107:M107">SUM(B103:B106)</f>
        <v>3</v>
      </c>
      <c r="C107" s="82">
        <f t="shared" si="33"/>
        <v>1</v>
      </c>
      <c r="D107" s="97">
        <f t="shared" si="33"/>
        <v>4</v>
      </c>
      <c r="E107" s="81">
        <f t="shared" si="33"/>
        <v>2</v>
      </c>
      <c r="F107" s="82">
        <f t="shared" si="33"/>
        <v>1</v>
      </c>
      <c r="G107" s="97">
        <f t="shared" si="33"/>
        <v>3</v>
      </c>
      <c r="H107" s="81">
        <f t="shared" si="33"/>
        <v>5</v>
      </c>
      <c r="I107" s="82">
        <f t="shared" si="33"/>
        <v>10</v>
      </c>
      <c r="J107" s="97">
        <f t="shared" si="33"/>
        <v>15</v>
      </c>
      <c r="K107" s="81">
        <f t="shared" si="33"/>
        <v>10</v>
      </c>
      <c r="L107" s="82">
        <f t="shared" si="33"/>
        <v>12</v>
      </c>
      <c r="M107" s="84">
        <f t="shared" si="33"/>
        <v>22</v>
      </c>
      <c r="N107" s="54"/>
      <c r="O107" s="54"/>
    </row>
    <row r="108" spans="1:15" ht="21" customHeight="1">
      <c r="A108" s="708" t="s">
        <v>77</v>
      </c>
      <c r="B108" s="78"/>
      <c r="C108" s="79"/>
      <c r="D108" s="98"/>
      <c r="E108" s="80"/>
      <c r="F108" s="79"/>
      <c r="G108" s="99"/>
      <c r="H108" s="78"/>
      <c r="I108" s="79"/>
      <c r="J108" s="98"/>
      <c r="K108" s="78"/>
      <c r="L108" s="79"/>
      <c r="M108" s="98"/>
      <c r="N108" s="54"/>
      <c r="O108" s="54"/>
    </row>
    <row r="109" spans="1:15" s="720" customFormat="1" ht="21" customHeight="1">
      <c r="A109" s="117" t="s">
        <v>292</v>
      </c>
      <c r="B109" s="716">
        <v>1</v>
      </c>
      <c r="C109" s="714">
        <v>2</v>
      </c>
      <c r="D109" s="717">
        <f>SUM(B109:C109)</f>
        <v>3</v>
      </c>
      <c r="E109" s="713">
        <v>3</v>
      </c>
      <c r="F109" s="714">
        <v>2</v>
      </c>
      <c r="G109" s="715">
        <f>SUM(E109:F109)</f>
        <v>5</v>
      </c>
      <c r="H109" s="716">
        <v>2</v>
      </c>
      <c r="I109" s="714">
        <v>0</v>
      </c>
      <c r="J109" s="717">
        <f>SUM(H109:I109)</f>
        <v>2</v>
      </c>
      <c r="K109" s="716">
        <f aca="true" t="shared" si="34" ref="K109:M113">SUM(B109+E109+H109)</f>
        <v>6</v>
      </c>
      <c r="L109" s="714">
        <f t="shared" si="34"/>
        <v>4</v>
      </c>
      <c r="M109" s="717">
        <f t="shared" si="34"/>
        <v>10</v>
      </c>
      <c r="N109" s="755"/>
      <c r="O109" s="755"/>
    </row>
    <row r="110" spans="1:15" s="720" customFormat="1" ht="21" customHeight="1">
      <c r="A110" s="117" t="s">
        <v>293</v>
      </c>
      <c r="B110" s="716">
        <v>0</v>
      </c>
      <c r="C110" s="714">
        <v>0</v>
      </c>
      <c r="D110" s="717">
        <f>SUM(B110:C110)</f>
        <v>0</v>
      </c>
      <c r="E110" s="713">
        <v>0</v>
      </c>
      <c r="F110" s="714">
        <v>0</v>
      </c>
      <c r="G110" s="715">
        <f>SUM(E110:F110)</f>
        <v>0</v>
      </c>
      <c r="H110" s="716">
        <v>1</v>
      </c>
      <c r="I110" s="714">
        <v>1</v>
      </c>
      <c r="J110" s="717">
        <f>SUM(H110:I110)</f>
        <v>2</v>
      </c>
      <c r="K110" s="716">
        <f t="shared" si="34"/>
        <v>1</v>
      </c>
      <c r="L110" s="714">
        <f t="shared" si="34"/>
        <v>1</v>
      </c>
      <c r="M110" s="717">
        <f t="shared" si="34"/>
        <v>2</v>
      </c>
      <c r="N110" s="755"/>
      <c r="O110" s="755"/>
    </row>
    <row r="111" spans="1:15" s="720" customFormat="1" ht="21" customHeight="1">
      <c r="A111" s="117" t="s">
        <v>324</v>
      </c>
      <c r="B111" s="716">
        <v>0</v>
      </c>
      <c r="C111" s="714">
        <v>0</v>
      </c>
      <c r="D111" s="717">
        <f>SUM(B111:C111)</f>
        <v>0</v>
      </c>
      <c r="E111" s="713">
        <v>0</v>
      </c>
      <c r="F111" s="714">
        <v>0</v>
      </c>
      <c r="G111" s="715">
        <f>SUM(E111:F111)</f>
        <v>0</v>
      </c>
      <c r="H111" s="716">
        <v>0</v>
      </c>
      <c r="I111" s="714">
        <v>2</v>
      </c>
      <c r="J111" s="717">
        <f>SUM(H111:I111)</f>
        <v>2</v>
      </c>
      <c r="K111" s="716">
        <f t="shared" si="34"/>
        <v>0</v>
      </c>
      <c r="L111" s="714">
        <f t="shared" si="34"/>
        <v>2</v>
      </c>
      <c r="M111" s="717">
        <f t="shared" si="34"/>
        <v>2</v>
      </c>
      <c r="N111" s="755"/>
      <c r="O111" s="755"/>
    </row>
    <row r="112" spans="1:15" s="720" customFormat="1" ht="21" customHeight="1">
      <c r="A112" s="712" t="s">
        <v>294</v>
      </c>
      <c r="B112" s="768">
        <v>3</v>
      </c>
      <c r="C112" s="722">
        <v>3</v>
      </c>
      <c r="D112" s="725">
        <f>SUM(B112:C112)</f>
        <v>6</v>
      </c>
      <c r="E112" s="769">
        <v>5</v>
      </c>
      <c r="F112" s="722">
        <v>2</v>
      </c>
      <c r="G112" s="723">
        <f>SUM(E112:F112)</f>
        <v>7</v>
      </c>
      <c r="H112" s="768">
        <v>6</v>
      </c>
      <c r="I112" s="722">
        <v>6</v>
      </c>
      <c r="J112" s="725">
        <f>SUM(H112:I112)</f>
        <v>12</v>
      </c>
      <c r="K112" s="724">
        <f t="shared" si="34"/>
        <v>14</v>
      </c>
      <c r="L112" s="722">
        <f t="shared" si="34"/>
        <v>11</v>
      </c>
      <c r="M112" s="725">
        <f t="shared" si="34"/>
        <v>25</v>
      </c>
      <c r="N112" s="755"/>
      <c r="O112" s="755"/>
    </row>
    <row r="113" spans="1:15" ht="21" customHeight="1">
      <c r="A113" s="48" t="s">
        <v>6</v>
      </c>
      <c r="B113" s="100">
        <f aca="true" t="shared" si="35" ref="B113:J113">SUM(B109:B112)</f>
        <v>4</v>
      </c>
      <c r="C113" s="82">
        <f t="shared" si="35"/>
        <v>5</v>
      </c>
      <c r="D113" s="97">
        <f t="shared" si="35"/>
        <v>9</v>
      </c>
      <c r="E113" s="100">
        <f t="shared" si="35"/>
        <v>8</v>
      </c>
      <c r="F113" s="82">
        <f t="shared" si="35"/>
        <v>4</v>
      </c>
      <c r="G113" s="97">
        <f t="shared" si="35"/>
        <v>12</v>
      </c>
      <c r="H113" s="100">
        <f t="shared" si="35"/>
        <v>9</v>
      </c>
      <c r="I113" s="82">
        <f t="shared" si="35"/>
        <v>9</v>
      </c>
      <c r="J113" s="97">
        <f t="shared" si="35"/>
        <v>18</v>
      </c>
      <c r="K113" s="100">
        <f t="shared" si="34"/>
        <v>21</v>
      </c>
      <c r="L113" s="82">
        <f t="shared" si="34"/>
        <v>18</v>
      </c>
      <c r="M113" s="84">
        <f t="shared" si="34"/>
        <v>39</v>
      </c>
      <c r="N113" s="54"/>
      <c r="O113" s="54"/>
    </row>
    <row r="114" spans="1:15" ht="28.5" customHeight="1" thickBot="1">
      <c r="A114" s="411" t="s">
        <v>379</v>
      </c>
      <c r="B114" s="101">
        <f aca="true" t="shared" si="36" ref="B114:M114">SUM(B92+B95+B101+B107+B113)</f>
        <v>14</v>
      </c>
      <c r="C114" s="115">
        <f t="shared" si="36"/>
        <v>21</v>
      </c>
      <c r="D114" s="114">
        <f t="shared" si="36"/>
        <v>35</v>
      </c>
      <c r="E114" s="101">
        <f t="shared" si="36"/>
        <v>96</v>
      </c>
      <c r="F114" s="115">
        <f t="shared" si="36"/>
        <v>104</v>
      </c>
      <c r="G114" s="114">
        <f t="shared" si="36"/>
        <v>200</v>
      </c>
      <c r="H114" s="101">
        <f t="shared" si="36"/>
        <v>39</v>
      </c>
      <c r="I114" s="115">
        <f t="shared" si="36"/>
        <v>99</v>
      </c>
      <c r="J114" s="114">
        <f t="shared" si="36"/>
        <v>138</v>
      </c>
      <c r="K114" s="101">
        <f t="shared" si="36"/>
        <v>149</v>
      </c>
      <c r="L114" s="115">
        <f t="shared" si="36"/>
        <v>224</v>
      </c>
      <c r="M114" s="172">
        <f t="shared" si="36"/>
        <v>373</v>
      </c>
      <c r="N114" s="54"/>
      <c r="O114" s="54"/>
    </row>
    <row r="115" spans="1:15" s="410" customFormat="1" ht="21" customHeight="1" thickTop="1">
      <c r="A115" s="157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403"/>
      <c r="O115" s="403"/>
    </row>
    <row r="116" spans="1:15" s="771" customFormat="1" ht="21" customHeight="1">
      <c r="A116" s="891" t="s">
        <v>422</v>
      </c>
      <c r="B116" s="891"/>
      <c r="C116" s="891"/>
      <c r="D116" s="891"/>
      <c r="E116" s="891"/>
      <c r="F116" s="891"/>
      <c r="G116" s="891"/>
      <c r="H116" s="891"/>
      <c r="I116" s="891"/>
      <c r="J116" s="891"/>
      <c r="K116" s="891"/>
      <c r="L116" s="891"/>
      <c r="M116" s="891"/>
      <c r="N116" s="770"/>
      <c r="O116" s="770"/>
    </row>
    <row r="117" spans="1:15" ht="11.25" customHeight="1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3"/>
      <c r="O117" s="403"/>
    </row>
    <row r="118" spans="1:15" ht="21" customHeight="1">
      <c r="A118" s="64" t="s">
        <v>156</v>
      </c>
      <c r="B118" s="883" t="s">
        <v>355</v>
      </c>
      <c r="C118" s="884"/>
      <c r="D118" s="885"/>
      <c r="E118" s="884" t="s">
        <v>356</v>
      </c>
      <c r="F118" s="884"/>
      <c r="G118" s="884"/>
      <c r="H118" s="883" t="s">
        <v>357</v>
      </c>
      <c r="I118" s="884"/>
      <c r="J118" s="885"/>
      <c r="K118" s="66" t="s">
        <v>6</v>
      </c>
      <c r="L118" s="66"/>
      <c r="M118" s="66"/>
      <c r="N118" s="403"/>
      <c r="O118" s="403"/>
    </row>
    <row r="119" spans="1:15" ht="21" customHeight="1">
      <c r="A119" s="67"/>
      <c r="B119" s="68" t="s">
        <v>4</v>
      </c>
      <c r="C119" s="69" t="s">
        <v>5</v>
      </c>
      <c r="D119" s="65" t="s">
        <v>6</v>
      </c>
      <c r="E119" s="70" t="s">
        <v>4</v>
      </c>
      <c r="F119" s="69" t="s">
        <v>5</v>
      </c>
      <c r="G119" s="71" t="s">
        <v>6</v>
      </c>
      <c r="H119" s="68" t="s">
        <v>4</v>
      </c>
      <c r="I119" s="69" t="s">
        <v>5</v>
      </c>
      <c r="J119" s="72" t="s">
        <v>6</v>
      </c>
      <c r="K119" s="68" t="s">
        <v>4</v>
      </c>
      <c r="L119" s="69" t="s">
        <v>5</v>
      </c>
      <c r="M119" s="72" t="s">
        <v>6</v>
      </c>
      <c r="N119" s="403"/>
      <c r="O119" s="403"/>
    </row>
    <row r="120" spans="1:15" ht="21" customHeight="1">
      <c r="A120" s="711" t="s">
        <v>103</v>
      </c>
      <c r="B120" s="173"/>
      <c r="C120" s="86"/>
      <c r="D120" s="171"/>
      <c r="E120" s="89"/>
      <c r="F120" s="86"/>
      <c r="G120" s="89"/>
      <c r="H120" s="173"/>
      <c r="I120" s="86"/>
      <c r="J120" s="89"/>
      <c r="K120" s="173"/>
      <c r="L120" s="86"/>
      <c r="M120" s="90"/>
      <c r="N120" s="54"/>
      <c r="O120" s="54"/>
    </row>
    <row r="121" spans="1:15" s="720" customFormat="1" ht="21" customHeight="1">
      <c r="A121" s="117" t="s">
        <v>378</v>
      </c>
      <c r="B121" s="716">
        <v>1</v>
      </c>
      <c r="C121" s="714">
        <v>0</v>
      </c>
      <c r="D121" s="717">
        <f>SUM(B121:C121)</f>
        <v>1</v>
      </c>
      <c r="E121" s="713">
        <v>1</v>
      </c>
      <c r="F121" s="714">
        <v>0</v>
      </c>
      <c r="G121" s="715">
        <f>SUM(E121:F121)</f>
        <v>1</v>
      </c>
      <c r="H121" s="716">
        <v>0</v>
      </c>
      <c r="I121" s="714">
        <v>0</v>
      </c>
      <c r="J121" s="717">
        <f>SUM(H121:I121)</f>
        <v>0</v>
      </c>
      <c r="K121" s="716">
        <f>SUM(B121+E121+H121)</f>
        <v>2</v>
      </c>
      <c r="L121" s="714">
        <f>SUM(C121+F121+I121)</f>
        <v>0</v>
      </c>
      <c r="M121" s="717">
        <f>SUM(D121+G121+J121)</f>
        <v>2</v>
      </c>
      <c r="N121" s="755"/>
      <c r="O121" s="755"/>
    </row>
    <row r="122" spans="1:15" ht="21" customHeight="1">
      <c r="A122" s="711" t="s">
        <v>102</v>
      </c>
      <c r="B122" s="96"/>
      <c r="C122" s="86"/>
      <c r="D122" s="404"/>
      <c r="E122" s="89"/>
      <c r="F122" s="86"/>
      <c r="G122" s="89"/>
      <c r="H122" s="96"/>
      <c r="I122" s="86"/>
      <c r="J122" s="89"/>
      <c r="K122" s="405"/>
      <c r="L122" s="406"/>
      <c r="M122" s="407"/>
      <c r="N122" s="54"/>
      <c r="O122" s="54"/>
    </row>
    <row r="123" spans="1:15" s="720" customFormat="1" ht="21" customHeight="1">
      <c r="A123" s="762" t="s">
        <v>325</v>
      </c>
      <c r="B123" s="766">
        <v>0</v>
      </c>
      <c r="C123" s="772">
        <v>0</v>
      </c>
      <c r="D123" s="773">
        <f>SUM(B123:C123)</f>
        <v>0</v>
      </c>
      <c r="E123" s="774">
        <v>6</v>
      </c>
      <c r="F123" s="772">
        <v>1</v>
      </c>
      <c r="G123" s="774">
        <f>SUM(E123:F123)</f>
        <v>7</v>
      </c>
      <c r="H123" s="766">
        <v>0</v>
      </c>
      <c r="I123" s="772">
        <v>1</v>
      </c>
      <c r="J123" s="774">
        <f>SUM(H123:I123)</f>
        <v>1</v>
      </c>
      <c r="K123" s="724">
        <f>SUM(B123+E123+H123)</f>
        <v>6</v>
      </c>
      <c r="L123" s="722">
        <f>SUM(C123+F123+I123)</f>
        <v>2</v>
      </c>
      <c r="M123" s="725">
        <f>SUM(D123+G123+J123)</f>
        <v>8</v>
      </c>
      <c r="N123" s="755"/>
      <c r="O123" s="755"/>
    </row>
    <row r="124" spans="1:15" ht="24.75" customHeight="1" thickBot="1">
      <c r="A124" s="174" t="s">
        <v>326</v>
      </c>
      <c r="B124" s="175">
        <f>SUM(B121+B123)</f>
        <v>1</v>
      </c>
      <c r="C124" s="176">
        <f>SUM(C121+C123)</f>
        <v>0</v>
      </c>
      <c r="D124" s="176">
        <f aca="true" t="shared" si="37" ref="D124:M124">SUM(D121+D123)</f>
        <v>1</v>
      </c>
      <c r="E124" s="176">
        <f t="shared" si="37"/>
        <v>7</v>
      </c>
      <c r="F124" s="176">
        <f t="shared" si="37"/>
        <v>1</v>
      </c>
      <c r="G124" s="408">
        <f t="shared" si="37"/>
        <v>8</v>
      </c>
      <c r="H124" s="409">
        <f t="shared" si="37"/>
        <v>0</v>
      </c>
      <c r="I124" s="176">
        <f t="shared" si="37"/>
        <v>1</v>
      </c>
      <c r="J124" s="176">
        <f t="shared" si="37"/>
        <v>1</v>
      </c>
      <c r="K124" s="176">
        <f t="shared" si="37"/>
        <v>8</v>
      </c>
      <c r="L124" s="176">
        <f t="shared" si="37"/>
        <v>2</v>
      </c>
      <c r="M124" s="176">
        <f t="shared" si="37"/>
        <v>10</v>
      </c>
      <c r="N124" s="54"/>
      <c r="O124" s="54"/>
    </row>
    <row r="125" spans="1:15" ht="24" customHeight="1" thickBot="1">
      <c r="A125" s="177" t="s">
        <v>295</v>
      </c>
      <c r="B125" s="178">
        <f aca="true" t="shared" si="38" ref="B125:M125">SUM(B76+B114+B124)</f>
        <v>304</v>
      </c>
      <c r="C125" s="178">
        <f t="shared" si="38"/>
        <v>116</v>
      </c>
      <c r="D125" s="178">
        <f t="shared" si="38"/>
        <v>420</v>
      </c>
      <c r="E125" s="178">
        <f t="shared" si="38"/>
        <v>439</v>
      </c>
      <c r="F125" s="178">
        <f t="shared" si="38"/>
        <v>1456</v>
      </c>
      <c r="G125" s="178">
        <f t="shared" si="38"/>
        <v>1895</v>
      </c>
      <c r="H125" s="178">
        <f t="shared" si="38"/>
        <v>116</v>
      </c>
      <c r="I125" s="178">
        <f t="shared" si="38"/>
        <v>304</v>
      </c>
      <c r="J125" s="178">
        <f t="shared" si="38"/>
        <v>420</v>
      </c>
      <c r="K125" s="178">
        <f t="shared" si="38"/>
        <v>859</v>
      </c>
      <c r="L125" s="178">
        <f t="shared" si="38"/>
        <v>1876</v>
      </c>
      <c r="M125" s="179">
        <f t="shared" si="38"/>
        <v>2735</v>
      </c>
      <c r="N125" s="54"/>
      <c r="O125" s="54"/>
    </row>
    <row r="126" spans="1:15" ht="21" customHeight="1">
      <c r="A126" s="180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403"/>
      <c r="O126" s="403"/>
    </row>
    <row r="127" spans="1:15" ht="21" customHeight="1">
      <c r="A127" s="180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403"/>
      <c r="O127" s="403"/>
    </row>
    <row r="128" spans="1:15" ht="21" customHeight="1">
      <c r="A128" s="180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403"/>
      <c r="O128" s="403"/>
    </row>
    <row r="129" spans="1:15" ht="21" customHeight="1">
      <c r="A129" s="64" t="s">
        <v>156</v>
      </c>
      <c r="B129" s="883" t="s">
        <v>355</v>
      </c>
      <c r="C129" s="884"/>
      <c r="D129" s="885"/>
      <c r="E129" s="884" t="s">
        <v>356</v>
      </c>
      <c r="F129" s="884"/>
      <c r="G129" s="884"/>
      <c r="H129" s="883" t="s">
        <v>357</v>
      </c>
      <c r="I129" s="884"/>
      <c r="J129" s="885"/>
      <c r="K129" s="66" t="s">
        <v>6</v>
      </c>
      <c r="L129" s="66"/>
      <c r="M129" s="66"/>
      <c r="N129" s="403"/>
      <c r="O129" s="403"/>
    </row>
    <row r="130" spans="1:15" ht="21" customHeight="1">
      <c r="A130" s="67"/>
      <c r="B130" s="68" t="s">
        <v>4</v>
      </c>
      <c r="C130" s="69" t="s">
        <v>5</v>
      </c>
      <c r="D130" s="65" t="s">
        <v>6</v>
      </c>
      <c r="E130" s="70" t="s">
        <v>4</v>
      </c>
      <c r="F130" s="69" t="s">
        <v>5</v>
      </c>
      <c r="G130" s="71" t="s">
        <v>6</v>
      </c>
      <c r="H130" s="68" t="s">
        <v>4</v>
      </c>
      <c r="I130" s="69" t="s">
        <v>5</v>
      </c>
      <c r="J130" s="72" t="s">
        <v>6</v>
      </c>
      <c r="K130" s="68" t="s">
        <v>4</v>
      </c>
      <c r="L130" s="69" t="s">
        <v>5</v>
      </c>
      <c r="M130" s="72" t="s">
        <v>6</v>
      </c>
      <c r="N130" s="403"/>
      <c r="O130" s="403"/>
    </row>
    <row r="131" spans="1:15" ht="21" customHeight="1">
      <c r="A131" s="103" t="s">
        <v>296</v>
      </c>
      <c r="B131" s="73"/>
      <c r="C131" s="74"/>
      <c r="D131" s="104"/>
      <c r="E131" s="76"/>
      <c r="F131" s="74"/>
      <c r="G131" s="105"/>
      <c r="H131" s="73"/>
      <c r="I131" s="74"/>
      <c r="J131" s="104"/>
      <c r="K131" s="73"/>
      <c r="L131" s="74"/>
      <c r="M131" s="104"/>
      <c r="N131" s="54"/>
      <c r="O131" s="54"/>
    </row>
    <row r="132" spans="1:15" s="720" customFormat="1" ht="21" customHeight="1">
      <c r="A132" s="170" t="s">
        <v>297</v>
      </c>
      <c r="B132" s="757">
        <v>0</v>
      </c>
      <c r="C132" s="758">
        <v>0</v>
      </c>
      <c r="D132" s="759">
        <f>SUM(B132:C132)</f>
        <v>0</v>
      </c>
      <c r="E132" s="760">
        <v>34</v>
      </c>
      <c r="F132" s="758">
        <v>84</v>
      </c>
      <c r="G132" s="761">
        <f>SUM(E132:F132)</f>
        <v>118</v>
      </c>
      <c r="H132" s="757">
        <v>3</v>
      </c>
      <c r="I132" s="758">
        <v>1</v>
      </c>
      <c r="J132" s="759">
        <f>SUM(H132:I132)</f>
        <v>4</v>
      </c>
      <c r="K132" s="757">
        <f>SUM(B132+E132+H132)</f>
        <v>37</v>
      </c>
      <c r="L132" s="758">
        <f>SUM(C132+F132+I132)</f>
        <v>85</v>
      </c>
      <c r="M132" s="759">
        <f>SUM(D132+G132+J132)</f>
        <v>122</v>
      </c>
      <c r="N132" s="755"/>
      <c r="O132" s="755"/>
    </row>
    <row r="133" spans="1:15" ht="21" customHeight="1" thickBot="1">
      <c r="A133" s="102" t="s">
        <v>6</v>
      </c>
      <c r="B133" s="106">
        <f aca="true" t="shared" si="39" ref="B133:M133">SUM(B132:B132)</f>
        <v>0</v>
      </c>
      <c r="C133" s="107">
        <f t="shared" si="39"/>
        <v>0</v>
      </c>
      <c r="D133" s="108">
        <f t="shared" si="39"/>
        <v>0</v>
      </c>
      <c r="E133" s="109">
        <f t="shared" si="39"/>
        <v>34</v>
      </c>
      <c r="F133" s="107">
        <f t="shared" si="39"/>
        <v>84</v>
      </c>
      <c r="G133" s="110">
        <f t="shared" si="39"/>
        <v>118</v>
      </c>
      <c r="H133" s="106">
        <f t="shared" si="39"/>
        <v>3</v>
      </c>
      <c r="I133" s="107">
        <f t="shared" si="39"/>
        <v>1</v>
      </c>
      <c r="J133" s="108">
        <f t="shared" si="39"/>
        <v>4</v>
      </c>
      <c r="K133" s="106">
        <f t="shared" si="39"/>
        <v>37</v>
      </c>
      <c r="L133" s="107">
        <f t="shared" si="39"/>
        <v>85</v>
      </c>
      <c r="M133" s="108">
        <f t="shared" si="39"/>
        <v>122</v>
      </c>
      <c r="N133" s="54"/>
      <c r="O133" s="54"/>
    </row>
    <row r="134" spans="1:15" ht="21" customHeight="1" thickTop="1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</row>
    <row r="135" spans="1:15" ht="21" customHeight="1">
      <c r="A135" s="111" t="s">
        <v>327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</row>
    <row r="136" spans="1:15" ht="21" customHeight="1">
      <c r="A136" s="53" t="s">
        <v>328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</row>
  </sheetData>
  <sheetProtection/>
  <mergeCells count="22">
    <mergeCell ref="A1:O1"/>
    <mergeCell ref="A42:O42"/>
    <mergeCell ref="A78:M78"/>
    <mergeCell ref="A116:M116"/>
    <mergeCell ref="B44:D44"/>
    <mergeCell ref="E44:G44"/>
    <mergeCell ref="H44:J44"/>
    <mergeCell ref="A3:A4"/>
    <mergeCell ref="B3:D3"/>
    <mergeCell ref="E3:G3"/>
    <mergeCell ref="B129:D129"/>
    <mergeCell ref="E129:G129"/>
    <mergeCell ref="H129:J129"/>
    <mergeCell ref="B118:D118"/>
    <mergeCell ref="E118:G118"/>
    <mergeCell ref="H118:J118"/>
    <mergeCell ref="H3:J3"/>
    <mergeCell ref="B80:D80"/>
    <mergeCell ref="E80:G80"/>
    <mergeCell ref="H80:J80"/>
    <mergeCell ref="A43:O43"/>
    <mergeCell ref="A44:A45"/>
  </mergeCells>
  <printOptions/>
  <pageMargins left="0.3937007874015748" right="0.1968503937007874" top="0.5905511811023623" bottom="0.1968503937007874" header="0" footer="0"/>
  <pageSetup firstPageNumber="34" useFirstPageNumber="1" horizontalDpi="600" verticalDpi="600" orientation="portrait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3" manualBreakCount="3">
    <brk id="40" max="255" man="1"/>
    <brk id="76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showGridLines="0" zoomScale="80" zoomScaleNormal="80" zoomScalePageLayoutView="0" workbookViewId="0" topLeftCell="A16">
      <selection activeCell="J28" sqref="J28"/>
    </sheetView>
  </sheetViews>
  <sheetFormatPr defaultColWidth="9.00390625" defaultRowHeight="24"/>
  <sheetData>
    <row r="2" ht="24">
      <c r="A2" s="776"/>
    </row>
    <row r="3" spans="1:9" ht="43.5">
      <c r="A3" s="792" t="s">
        <v>458</v>
      </c>
      <c r="B3" s="792"/>
      <c r="C3" s="792"/>
      <c r="D3" s="792"/>
      <c r="E3" s="792"/>
      <c r="F3" s="792"/>
      <c r="G3" s="792"/>
      <c r="H3" s="792"/>
      <c r="I3" s="792"/>
    </row>
    <row r="4" spans="1:9" ht="43.5">
      <c r="A4" s="792" t="s">
        <v>459</v>
      </c>
      <c r="B4" s="792"/>
      <c r="C4" s="792"/>
      <c r="D4" s="792"/>
      <c r="E4" s="792"/>
      <c r="F4" s="792"/>
      <c r="G4" s="792"/>
      <c r="H4" s="792"/>
      <c r="I4" s="792"/>
    </row>
    <row r="23" spans="1:9" ht="24">
      <c r="A23" s="274"/>
      <c r="B23" s="274"/>
      <c r="C23" s="274"/>
      <c r="D23" s="274"/>
      <c r="E23" s="274"/>
      <c r="F23" s="274"/>
      <c r="G23" s="274"/>
      <c r="H23" s="274"/>
      <c r="I23" s="274"/>
    </row>
    <row r="25" ht="29.25">
      <c r="C25" s="791" t="s">
        <v>460</v>
      </c>
    </row>
    <row r="26" ht="29.25">
      <c r="D26" s="791" t="s">
        <v>461</v>
      </c>
    </row>
    <row r="27" spans="4:6" s="790" customFormat="1" ht="45.75">
      <c r="D27" s="789" t="s">
        <v>462</v>
      </c>
      <c r="F27" s="789" t="s">
        <v>463</v>
      </c>
    </row>
  </sheetData>
  <sheetProtection/>
  <mergeCells count="2">
    <mergeCell ref="A3:I3"/>
    <mergeCell ref="A4:I4"/>
  </mergeCells>
  <hyperlinks>
    <hyperlink ref="D27" r:id="rId1" display="www.tsu.ac.th."/>
    <hyperlink ref="F27" r:id="rId2" display="http://reg.tsu.ac.th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B9" sqref="B9"/>
    </sheetView>
  </sheetViews>
  <sheetFormatPr defaultColWidth="9.00390625" defaultRowHeight="18" customHeight="1"/>
  <cols>
    <col min="1" max="1" width="3.375" style="776" customWidth="1"/>
    <col min="2" max="2" width="71.375" style="776" customWidth="1"/>
    <col min="3" max="3" width="5.375" style="776" customWidth="1"/>
    <col min="4" max="16384" width="9.00390625" style="776" customWidth="1"/>
  </cols>
  <sheetData>
    <row r="1" spans="1:3" ht="27.75" customHeight="1">
      <c r="A1" s="797" t="s">
        <v>423</v>
      </c>
      <c r="B1" s="797"/>
      <c r="C1" s="797"/>
    </row>
    <row r="2" ht="18" customHeight="1">
      <c r="A2" s="777"/>
    </row>
    <row r="3" spans="1:3" ht="18" customHeight="1">
      <c r="A3" s="795"/>
      <c r="B3" s="795"/>
      <c r="C3" s="778" t="s">
        <v>424</v>
      </c>
    </row>
    <row r="4" spans="1:3" s="417" customFormat="1" ht="24">
      <c r="A4" s="793" t="s">
        <v>443</v>
      </c>
      <c r="B4" s="793"/>
      <c r="C4" s="779"/>
    </row>
    <row r="5" spans="1:3" s="417" customFormat="1" ht="21" customHeight="1">
      <c r="A5" s="780"/>
      <c r="B5" s="780" t="s">
        <v>446</v>
      </c>
      <c r="C5" s="779">
        <v>1</v>
      </c>
    </row>
    <row r="6" spans="1:3" s="417" customFormat="1" ht="19.5" customHeight="1">
      <c r="A6" s="780"/>
      <c r="B6" s="780" t="s">
        <v>447</v>
      </c>
      <c r="C6" s="779">
        <v>3</v>
      </c>
    </row>
    <row r="7" spans="1:3" s="417" customFormat="1" ht="19.5" customHeight="1">
      <c r="A7" s="780"/>
      <c r="B7" s="780" t="s">
        <v>448</v>
      </c>
      <c r="C7" s="779">
        <v>4</v>
      </c>
    </row>
    <row r="8" spans="1:3" s="417" customFormat="1" ht="19.5" customHeight="1">
      <c r="A8" s="780"/>
      <c r="B8" s="780" t="s">
        <v>449</v>
      </c>
      <c r="C8" s="779">
        <v>5</v>
      </c>
    </row>
    <row r="9" spans="1:3" s="417" customFormat="1" ht="19.5" customHeight="1">
      <c r="A9" s="780"/>
      <c r="B9" s="780" t="s">
        <v>450</v>
      </c>
      <c r="C9" s="779">
        <v>6</v>
      </c>
    </row>
    <row r="10" spans="1:3" s="417" customFormat="1" ht="19.5" customHeight="1">
      <c r="A10" s="780"/>
      <c r="B10" s="780" t="s">
        <v>451</v>
      </c>
      <c r="C10" s="779">
        <v>6</v>
      </c>
    </row>
    <row r="11" spans="1:3" s="417" customFormat="1" ht="19.5" customHeight="1">
      <c r="A11" s="794"/>
      <c r="B11" s="794"/>
      <c r="C11" s="781"/>
    </row>
    <row r="12" spans="1:3" s="417" customFormat="1" ht="19.5" customHeight="1">
      <c r="A12" s="793" t="s">
        <v>452</v>
      </c>
      <c r="B12" s="793"/>
      <c r="C12" s="779">
        <v>7</v>
      </c>
    </row>
    <row r="13" spans="1:3" s="417" customFormat="1" ht="11.25" customHeight="1">
      <c r="A13" s="796"/>
      <c r="B13" s="796"/>
      <c r="C13" s="783"/>
    </row>
    <row r="14" spans="1:3" s="417" customFormat="1" ht="19.5" customHeight="1">
      <c r="A14" s="793" t="s">
        <v>453</v>
      </c>
      <c r="B14" s="793"/>
      <c r="C14" s="779">
        <v>8</v>
      </c>
    </row>
    <row r="15" spans="1:3" s="417" customFormat="1" ht="12" customHeight="1">
      <c r="A15" s="782"/>
      <c r="B15" s="782"/>
      <c r="C15" s="783"/>
    </row>
    <row r="16" spans="1:3" s="417" customFormat="1" ht="19.5" customHeight="1">
      <c r="A16" s="793" t="s">
        <v>455</v>
      </c>
      <c r="B16" s="793"/>
      <c r="C16" s="784"/>
    </row>
    <row r="17" spans="1:3" s="417" customFormat="1" ht="9" customHeight="1">
      <c r="A17" s="794"/>
      <c r="B17" s="794"/>
      <c r="C17" s="781"/>
    </row>
    <row r="18" spans="1:3" s="417" customFormat="1" ht="19.5" customHeight="1">
      <c r="A18" s="793" t="s">
        <v>119</v>
      </c>
      <c r="B18" s="793"/>
      <c r="C18" s="779"/>
    </row>
    <row r="19" spans="1:3" s="417" customFormat="1" ht="19.5" customHeight="1">
      <c r="A19" s="793" t="s">
        <v>425</v>
      </c>
      <c r="B19" s="793"/>
      <c r="C19" s="779"/>
    </row>
    <row r="20" spans="1:3" s="417" customFormat="1" ht="19.5" customHeight="1">
      <c r="A20" s="780"/>
      <c r="B20" s="780" t="s">
        <v>165</v>
      </c>
      <c r="C20" s="779">
        <v>9</v>
      </c>
    </row>
    <row r="21" spans="1:3" s="417" customFormat="1" ht="19.5" customHeight="1">
      <c r="A21" s="780"/>
      <c r="B21" s="780" t="s">
        <v>390</v>
      </c>
      <c r="C21" s="779">
        <v>10</v>
      </c>
    </row>
    <row r="22" spans="1:3" s="417" customFormat="1" ht="19.5" customHeight="1">
      <c r="A22" s="780"/>
      <c r="B22" s="780" t="s">
        <v>426</v>
      </c>
      <c r="C22" s="779">
        <v>11</v>
      </c>
    </row>
    <row r="23" spans="1:3" s="417" customFormat="1" ht="19.5" customHeight="1">
      <c r="A23" s="780"/>
      <c r="B23" s="780" t="s">
        <v>427</v>
      </c>
      <c r="C23" s="779">
        <v>12</v>
      </c>
    </row>
    <row r="24" spans="1:3" s="417" customFormat="1" ht="19.5" customHeight="1">
      <c r="A24" s="780"/>
      <c r="B24" s="780" t="s">
        <v>193</v>
      </c>
      <c r="C24" s="779">
        <v>13</v>
      </c>
    </row>
    <row r="25" spans="1:3" s="417" customFormat="1" ht="19.5" customHeight="1">
      <c r="A25" s="780"/>
      <c r="B25" s="780" t="s">
        <v>197</v>
      </c>
      <c r="C25" s="779">
        <v>14</v>
      </c>
    </row>
    <row r="26" spans="1:3" s="417" customFormat="1" ht="19.5" customHeight="1">
      <c r="A26" s="780"/>
      <c r="B26" s="780" t="s">
        <v>190</v>
      </c>
      <c r="C26" s="779">
        <v>15</v>
      </c>
    </row>
    <row r="27" spans="1:3" s="417" customFormat="1" ht="19.5" customHeight="1">
      <c r="A27" s="780"/>
      <c r="B27" s="780" t="s">
        <v>428</v>
      </c>
      <c r="C27" s="779">
        <v>16</v>
      </c>
    </row>
    <row r="28" spans="1:3" s="417" customFormat="1" ht="10.5" customHeight="1">
      <c r="A28" s="794"/>
      <c r="B28" s="794"/>
      <c r="C28" s="781"/>
    </row>
    <row r="29" spans="1:3" s="417" customFormat="1" ht="19.5" customHeight="1">
      <c r="A29" s="793" t="s">
        <v>429</v>
      </c>
      <c r="B29" s="793"/>
      <c r="C29" s="779"/>
    </row>
    <row r="30" spans="1:3" s="417" customFormat="1" ht="19.5" customHeight="1">
      <c r="A30" s="780"/>
      <c r="B30" s="780" t="s">
        <v>430</v>
      </c>
      <c r="C30" s="779">
        <v>17</v>
      </c>
    </row>
    <row r="31" spans="1:3" s="417" customFormat="1" ht="19.5" customHeight="1">
      <c r="A31" s="780"/>
      <c r="B31" s="780" t="s">
        <v>431</v>
      </c>
      <c r="C31" s="779">
        <v>18</v>
      </c>
    </row>
    <row r="32" spans="1:3" s="417" customFormat="1" ht="19.5" customHeight="1">
      <c r="A32" s="780"/>
      <c r="B32" s="780" t="s">
        <v>432</v>
      </c>
      <c r="C32" s="779">
        <v>19</v>
      </c>
    </row>
    <row r="33" spans="1:3" s="417" customFormat="1" ht="11.25" customHeight="1">
      <c r="A33" s="785"/>
      <c r="B33" s="785"/>
      <c r="C33" s="781"/>
    </row>
    <row r="34" spans="1:3" s="417" customFormat="1" ht="19.5" customHeight="1">
      <c r="A34" s="793" t="s">
        <v>433</v>
      </c>
      <c r="B34" s="793"/>
      <c r="C34" s="779"/>
    </row>
    <row r="35" spans="1:3" s="417" customFormat="1" ht="19.5" customHeight="1">
      <c r="A35" s="780"/>
      <c r="B35" s="780" t="s">
        <v>434</v>
      </c>
      <c r="C35" s="779">
        <v>20</v>
      </c>
    </row>
    <row r="36" spans="1:3" s="417" customFormat="1" ht="19.5" customHeight="1">
      <c r="A36" s="780"/>
      <c r="B36" s="780" t="s">
        <v>435</v>
      </c>
      <c r="C36" s="779">
        <v>21</v>
      </c>
    </row>
    <row r="37" spans="1:3" s="417" customFormat="1" ht="19.5" customHeight="1">
      <c r="A37" s="780"/>
      <c r="B37" s="780" t="s">
        <v>436</v>
      </c>
      <c r="C37" s="779">
        <v>22</v>
      </c>
    </row>
    <row r="38" spans="1:3" s="417" customFormat="1" ht="19.5" customHeight="1">
      <c r="A38" s="780"/>
      <c r="B38" s="780" t="s">
        <v>437</v>
      </c>
      <c r="C38" s="779">
        <v>24</v>
      </c>
    </row>
    <row r="39" spans="1:3" s="417" customFormat="1" ht="19.5" customHeight="1">
      <c r="A39" s="780"/>
      <c r="B39" s="780" t="s">
        <v>438</v>
      </c>
      <c r="C39" s="779">
        <v>26</v>
      </c>
    </row>
    <row r="40" spans="1:3" s="417" customFormat="1" ht="19.5" customHeight="1">
      <c r="A40" s="780"/>
      <c r="B40" s="780" t="s">
        <v>439</v>
      </c>
      <c r="C40" s="779">
        <v>27</v>
      </c>
    </row>
    <row r="41" s="417" customFormat="1" ht="19.5" customHeight="1">
      <c r="A41" s="786"/>
    </row>
    <row r="42" spans="1:3" s="417" customFormat="1" ht="19.5" customHeight="1">
      <c r="A42" s="798" t="s">
        <v>423</v>
      </c>
      <c r="B42" s="798"/>
      <c r="C42" s="798"/>
    </row>
    <row r="43" s="417" customFormat="1" ht="19.5" customHeight="1">
      <c r="A43" s="787"/>
    </row>
    <row r="44" spans="1:3" s="417" customFormat="1" ht="19.5" customHeight="1">
      <c r="A44" s="799"/>
      <c r="B44" s="799"/>
      <c r="C44" s="784" t="s">
        <v>424</v>
      </c>
    </row>
    <row r="45" spans="1:3" s="417" customFormat="1" ht="19.5" customHeight="1">
      <c r="A45" s="793" t="s">
        <v>120</v>
      </c>
      <c r="B45" s="793"/>
      <c r="C45" s="779"/>
    </row>
    <row r="46" spans="1:3" s="417" customFormat="1" ht="19.5" customHeight="1">
      <c r="A46" s="793" t="s">
        <v>425</v>
      </c>
      <c r="B46" s="793"/>
      <c r="C46" s="779"/>
    </row>
    <row r="47" spans="1:3" s="417" customFormat="1" ht="19.5" customHeight="1">
      <c r="A47" s="780"/>
      <c r="B47" s="780" t="s">
        <v>390</v>
      </c>
      <c r="C47" s="779">
        <v>28</v>
      </c>
    </row>
    <row r="48" spans="1:3" s="417" customFormat="1" ht="19.5" customHeight="1">
      <c r="A48" s="780"/>
      <c r="B48" s="780" t="s">
        <v>402</v>
      </c>
      <c r="C48" s="779">
        <v>29</v>
      </c>
    </row>
    <row r="49" spans="1:3" s="417" customFormat="1" ht="19.5" customHeight="1">
      <c r="A49" s="780"/>
      <c r="B49" s="780" t="s">
        <v>405</v>
      </c>
      <c r="C49" s="779">
        <v>30</v>
      </c>
    </row>
    <row r="50" spans="1:3" s="417" customFormat="1" ht="19.5" customHeight="1">
      <c r="A50" s="780"/>
      <c r="B50" s="780" t="s">
        <v>190</v>
      </c>
      <c r="C50" s="779">
        <v>31</v>
      </c>
    </row>
    <row r="51" spans="1:3" s="417" customFormat="1" ht="19.5" customHeight="1">
      <c r="A51" s="780"/>
      <c r="B51" s="780"/>
      <c r="C51" s="779"/>
    </row>
    <row r="52" spans="1:3" s="417" customFormat="1" ht="19.5" customHeight="1">
      <c r="A52" s="793" t="s">
        <v>440</v>
      </c>
      <c r="B52" s="793"/>
      <c r="C52" s="779"/>
    </row>
    <row r="53" spans="1:3" s="417" customFormat="1" ht="19.5" customHeight="1">
      <c r="A53" s="780"/>
      <c r="B53" s="780" t="s">
        <v>436</v>
      </c>
      <c r="C53" s="779">
        <v>32</v>
      </c>
    </row>
    <row r="54" spans="1:3" s="417" customFormat="1" ht="19.5" customHeight="1">
      <c r="A54" s="780"/>
      <c r="B54" s="780" t="s">
        <v>441</v>
      </c>
      <c r="C54" s="779">
        <v>33</v>
      </c>
    </row>
    <row r="55" spans="1:3" s="417" customFormat="1" ht="19.5" customHeight="1">
      <c r="A55" s="780"/>
      <c r="B55" s="780"/>
      <c r="C55" s="779"/>
    </row>
    <row r="56" spans="1:3" s="417" customFormat="1" ht="19.5" customHeight="1">
      <c r="A56" s="793" t="s">
        <v>456</v>
      </c>
      <c r="B56" s="793"/>
      <c r="C56" s="779"/>
    </row>
    <row r="57" spans="1:3" s="417" customFormat="1" ht="19.5" customHeight="1">
      <c r="A57" s="780"/>
      <c r="B57" s="780" t="s">
        <v>442</v>
      </c>
      <c r="C57" s="779">
        <v>34</v>
      </c>
    </row>
    <row r="58" spans="1:3" s="417" customFormat="1" ht="19.5" customHeight="1">
      <c r="A58" s="780"/>
      <c r="B58" s="780" t="s">
        <v>457</v>
      </c>
      <c r="C58" s="779">
        <v>36</v>
      </c>
    </row>
    <row r="59" s="417" customFormat="1" ht="19.5" customHeight="1"/>
    <row r="60" s="417" customFormat="1" ht="19.5" customHeight="1"/>
  </sheetData>
  <sheetProtection/>
  <mergeCells count="20">
    <mergeCell ref="A56:B56"/>
    <mergeCell ref="A1:C1"/>
    <mergeCell ref="A42:C42"/>
    <mergeCell ref="A34:B34"/>
    <mergeCell ref="A44:B44"/>
    <mergeCell ref="A45:B45"/>
    <mergeCell ref="A46:B46"/>
    <mergeCell ref="A52:B52"/>
    <mergeCell ref="A16:B16"/>
    <mergeCell ref="A17:B17"/>
    <mergeCell ref="A18:B18"/>
    <mergeCell ref="A19:B19"/>
    <mergeCell ref="A28:B28"/>
    <mergeCell ref="A29:B29"/>
    <mergeCell ref="A3:B3"/>
    <mergeCell ref="A4:B4"/>
    <mergeCell ref="A11:B11"/>
    <mergeCell ref="A12:B12"/>
    <mergeCell ref="A13:B13"/>
    <mergeCell ref="A14:B14"/>
  </mergeCells>
  <printOptions horizontalCentered="1"/>
  <pageMargins left="0.5905511811023623" right="0.31496062992125984" top="0.7480314960629921" bottom="0.3937007874015748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PageLayoutView="0" workbookViewId="0" topLeftCell="A1">
      <selection activeCell="D103" sqref="D103"/>
    </sheetView>
  </sheetViews>
  <sheetFormatPr defaultColWidth="9.00390625" defaultRowHeight="22.5" customHeight="1"/>
  <cols>
    <col min="1" max="1" width="28.75390625" style="0" customWidth="1"/>
    <col min="2" max="2" width="6.00390625" style="0" customWidth="1"/>
    <col min="3" max="4" width="5.75390625" style="0" customWidth="1"/>
    <col min="5" max="5" width="5.625" style="0" customWidth="1"/>
    <col min="6" max="6" width="6.375" style="0" customWidth="1"/>
    <col min="7" max="7" width="6.125" style="0" customWidth="1"/>
    <col min="8" max="8" width="6.00390625" style="0" customWidth="1"/>
    <col min="9" max="9" width="5.375" style="0" customWidth="1"/>
    <col min="10" max="10" width="6.00390625" style="0" customWidth="1"/>
    <col min="11" max="11" width="7.625" style="0" customWidth="1"/>
  </cols>
  <sheetData>
    <row r="1" spans="1:11" ht="22.5" customHeight="1">
      <c r="A1" s="800" t="s">
        <v>417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</row>
    <row r="2" spans="1:11" ht="9.75" customHeight="1" thickBot="1">
      <c r="A2" s="608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2.5" customHeight="1">
      <c r="A3" s="810" t="s">
        <v>156</v>
      </c>
      <c r="B3" s="812" t="s">
        <v>157</v>
      </c>
      <c r="C3" s="814" t="s">
        <v>158</v>
      </c>
      <c r="D3" s="815"/>
      <c r="E3" s="815"/>
      <c r="F3" s="816"/>
      <c r="G3" s="817" t="s">
        <v>159</v>
      </c>
      <c r="H3" s="817"/>
      <c r="I3" s="817"/>
      <c r="J3" s="818"/>
      <c r="K3" s="609" t="s">
        <v>160</v>
      </c>
    </row>
    <row r="4" spans="1:11" ht="22.5" customHeight="1" thickBot="1">
      <c r="A4" s="811"/>
      <c r="B4" s="813"/>
      <c r="C4" s="626" t="s">
        <v>161</v>
      </c>
      <c r="D4" s="627" t="s">
        <v>162</v>
      </c>
      <c r="E4" s="628" t="s">
        <v>163</v>
      </c>
      <c r="F4" s="629" t="s">
        <v>6</v>
      </c>
      <c r="G4" s="630" t="s">
        <v>161</v>
      </c>
      <c r="H4" s="627" t="s">
        <v>162</v>
      </c>
      <c r="I4" s="628" t="s">
        <v>163</v>
      </c>
      <c r="J4" s="631" t="s">
        <v>6</v>
      </c>
      <c r="K4" s="632" t="s">
        <v>164</v>
      </c>
    </row>
    <row r="5" spans="1:11" ht="22.5" customHeight="1">
      <c r="A5" s="610" t="s">
        <v>119</v>
      </c>
      <c r="B5" s="190"/>
      <c r="C5" s="191"/>
      <c r="D5" s="192"/>
      <c r="E5" s="192"/>
      <c r="F5" s="193"/>
      <c r="G5" s="194"/>
      <c r="H5" s="192"/>
      <c r="I5" s="195"/>
      <c r="J5" s="196"/>
      <c r="K5" s="190"/>
    </row>
    <row r="6" spans="1:11" ht="22.5" customHeight="1">
      <c r="A6" s="611" t="s">
        <v>165</v>
      </c>
      <c r="B6" s="190"/>
      <c r="C6" s="191"/>
      <c r="D6" s="192"/>
      <c r="E6" s="192"/>
      <c r="F6" s="193"/>
      <c r="G6" s="194"/>
      <c r="H6" s="192"/>
      <c r="I6" s="195"/>
      <c r="J6" s="196"/>
      <c r="K6" s="190"/>
    </row>
    <row r="7" spans="1:11" ht="22.5" customHeight="1">
      <c r="A7" s="612" t="s">
        <v>166</v>
      </c>
      <c r="B7" s="199">
        <v>60</v>
      </c>
      <c r="C7" s="200">
        <v>11</v>
      </c>
      <c r="D7" s="201">
        <v>82</v>
      </c>
      <c r="E7" s="201">
        <v>44</v>
      </c>
      <c r="F7" s="249">
        <f aca="true" t="shared" si="0" ref="F7:F17">SUM(C7+D7+E7)</f>
        <v>137</v>
      </c>
      <c r="G7" s="202">
        <v>10</v>
      </c>
      <c r="H7" s="201">
        <v>70</v>
      </c>
      <c r="I7" s="203">
        <v>41</v>
      </c>
      <c r="J7" s="250">
        <f aca="true" t="shared" si="1" ref="J7:J17">SUM(G7+H7+I7)</f>
        <v>121</v>
      </c>
      <c r="K7" s="199">
        <v>16</v>
      </c>
    </row>
    <row r="8" spans="1:11" ht="22.5" customHeight="1">
      <c r="A8" s="612" t="s">
        <v>167</v>
      </c>
      <c r="B8" s="199">
        <v>50</v>
      </c>
      <c r="C8" s="200">
        <v>0</v>
      </c>
      <c r="D8" s="201">
        <v>57</v>
      </c>
      <c r="E8" s="201">
        <v>23</v>
      </c>
      <c r="F8" s="249">
        <f t="shared" si="0"/>
        <v>80</v>
      </c>
      <c r="G8" s="202">
        <v>0</v>
      </c>
      <c r="H8" s="201">
        <v>39</v>
      </c>
      <c r="I8" s="203">
        <v>21</v>
      </c>
      <c r="J8" s="250">
        <f t="shared" si="1"/>
        <v>60</v>
      </c>
      <c r="K8" s="199">
        <v>20</v>
      </c>
    </row>
    <row r="9" spans="1:11" ht="22.5" customHeight="1">
      <c r="A9" s="612" t="s">
        <v>168</v>
      </c>
      <c r="B9" s="199">
        <v>60</v>
      </c>
      <c r="C9" s="200">
        <v>5</v>
      </c>
      <c r="D9" s="201">
        <v>51</v>
      </c>
      <c r="E9" s="201">
        <v>36</v>
      </c>
      <c r="F9" s="249">
        <f t="shared" si="0"/>
        <v>92</v>
      </c>
      <c r="G9" s="202">
        <v>5</v>
      </c>
      <c r="H9" s="201">
        <v>40</v>
      </c>
      <c r="I9" s="203">
        <v>33</v>
      </c>
      <c r="J9" s="250">
        <f t="shared" si="1"/>
        <v>78</v>
      </c>
      <c r="K9" s="199">
        <v>14</v>
      </c>
    </row>
    <row r="10" spans="1:11" ht="22.5" customHeight="1">
      <c r="A10" s="612" t="s">
        <v>169</v>
      </c>
      <c r="B10" s="199">
        <v>60</v>
      </c>
      <c r="C10" s="200">
        <v>3</v>
      </c>
      <c r="D10" s="201">
        <v>46</v>
      </c>
      <c r="E10" s="201">
        <v>25</v>
      </c>
      <c r="F10" s="249">
        <f t="shared" si="0"/>
        <v>74</v>
      </c>
      <c r="G10" s="202">
        <v>2</v>
      </c>
      <c r="H10" s="201">
        <v>43</v>
      </c>
      <c r="I10" s="203">
        <v>24</v>
      </c>
      <c r="J10" s="250">
        <f t="shared" si="1"/>
        <v>69</v>
      </c>
      <c r="K10" s="199">
        <v>5</v>
      </c>
    </row>
    <row r="11" spans="1:11" ht="22.5" customHeight="1">
      <c r="A11" s="612" t="s">
        <v>170</v>
      </c>
      <c r="B11" s="199">
        <v>40</v>
      </c>
      <c r="C11" s="200">
        <v>4</v>
      </c>
      <c r="D11" s="201">
        <v>29</v>
      </c>
      <c r="E11" s="201">
        <v>15</v>
      </c>
      <c r="F11" s="249">
        <f t="shared" si="0"/>
        <v>48</v>
      </c>
      <c r="G11" s="202">
        <v>2</v>
      </c>
      <c r="H11" s="201">
        <v>26</v>
      </c>
      <c r="I11" s="203">
        <v>14</v>
      </c>
      <c r="J11" s="250">
        <f t="shared" si="1"/>
        <v>42</v>
      </c>
      <c r="K11" s="199">
        <v>6</v>
      </c>
    </row>
    <row r="12" spans="1:11" ht="22.5" customHeight="1">
      <c r="A12" s="612" t="s">
        <v>171</v>
      </c>
      <c r="B12" s="199">
        <v>60</v>
      </c>
      <c r="C12" s="200">
        <v>2</v>
      </c>
      <c r="D12" s="201">
        <v>44</v>
      </c>
      <c r="E12" s="201">
        <v>28</v>
      </c>
      <c r="F12" s="249">
        <f t="shared" si="0"/>
        <v>74</v>
      </c>
      <c r="G12" s="202">
        <v>2</v>
      </c>
      <c r="H12" s="201">
        <v>39</v>
      </c>
      <c r="I12" s="203">
        <v>20</v>
      </c>
      <c r="J12" s="250">
        <f t="shared" si="1"/>
        <v>61</v>
      </c>
      <c r="K12" s="199">
        <v>13</v>
      </c>
    </row>
    <row r="13" spans="1:11" ht="22.5" customHeight="1">
      <c r="A13" s="612" t="s">
        <v>172</v>
      </c>
      <c r="B13" s="199">
        <v>40</v>
      </c>
      <c r="C13" s="200">
        <v>1</v>
      </c>
      <c r="D13" s="201">
        <v>28</v>
      </c>
      <c r="E13" s="201">
        <v>16</v>
      </c>
      <c r="F13" s="249">
        <f t="shared" si="0"/>
        <v>45</v>
      </c>
      <c r="G13" s="202">
        <v>1</v>
      </c>
      <c r="H13" s="201">
        <v>24</v>
      </c>
      <c r="I13" s="203">
        <v>15</v>
      </c>
      <c r="J13" s="250">
        <f t="shared" si="1"/>
        <v>40</v>
      </c>
      <c r="K13" s="199">
        <v>5</v>
      </c>
    </row>
    <row r="14" spans="1:11" ht="22.5" customHeight="1">
      <c r="A14" s="612" t="s">
        <v>173</v>
      </c>
      <c r="B14" s="199">
        <v>40</v>
      </c>
      <c r="C14" s="200">
        <v>1</v>
      </c>
      <c r="D14" s="201">
        <v>29</v>
      </c>
      <c r="E14" s="201">
        <v>17</v>
      </c>
      <c r="F14" s="249">
        <f t="shared" si="0"/>
        <v>47</v>
      </c>
      <c r="G14" s="202">
        <v>1</v>
      </c>
      <c r="H14" s="201">
        <v>27</v>
      </c>
      <c r="I14" s="203">
        <v>15</v>
      </c>
      <c r="J14" s="250">
        <f t="shared" si="1"/>
        <v>43</v>
      </c>
      <c r="K14" s="199">
        <v>4</v>
      </c>
    </row>
    <row r="15" spans="1:11" ht="22.5" customHeight="1">
      <c r="A15" s="612" t="s">
        <v>174</v>
      </c>
      <c r="B15" s="199">
        <v>40</v>
      </c>
      <c r="C15" s="200">
        <v>1</v>
      </c>
      <c r="D15" s="201">
        <v>29</v>
      </c>
      <c r="E15" s="201">
        <v>16</v>
      </c>
      <c r="F15" s="249">
        <f t="shared" si="0"/>
        <v>46</v>
      </c>
      <c r="G15" s="202">
        <v>1</v>
      </c>
      <c r="H15" s="201">
        <v>28</v>
      </c>
      <c r="I15" s="203">
        <v>15</v>
      </c>
      <c r="J15" s="250">
        <f t="shared" si="1"/>
        <v>44</v>
      </c>
      <c r="K15" s="199">
        <v>2</v>
      </c>
    </row>
    <row r="16" spans="1:11" ht="22.5" customHeight="1">
      <c r="A16" s="612" t="s">
        <v>175</v>
      </c>
      <c r="B16" s="199">
        <v>40</v>
      </c>
      <c r="C16" s="200">
        <v>0</v>
      </c>
      <c r="D16" s="201">
        <v>52</v>
      </c>
      <c r="E16" s="201">
        <v>13</v>
      </c>
      <c r="F16" s="249">
        <f t="shared" si="0"/>
        <v>65</v>
      </c>
      <c r="G16" s="202">
        <v>0</v>
      </c>
      <c r="H16" s="201">
        <v>35</v>
      </c>
      <c r="I16" s="203">
        <v>12</v>
      </c>
      <c r="J16" s="250">
        <f t="shared" si="1"/>
        <v>47</v>
      </c>
      <c r="K16" s="199">
        <v>18</v>
      </c>
    </row>
    <row r="17" spans="1:11" ht="22.5" customHeight="1">
      <c r="A17" s="613" t="s">
        <v>176</v>
      </c>
      <c r="B17" s="204">
        <v>80</v>
      </c>
      <c r="C17" s="205">
        <v>2</v>
      </c>
      <c r="D17" s="206">
        <v>42</v>
      </c>
      <c r="E17" s="206">
        <v>47</v>
      </c>
      <c r="F17" s="272">
        <f t="shared" si="0"/>
        <v>91</v>
      </c>
      <c r="G17" s="207">
        <v>2</v>
      </c>
      <c r="H17" s="206">
        <v>40</v>
      </c>
      <c r="I17" s="208">
        <v>43</v>
      </c>
      <c r="J17" s="273">
        <f t="shared" si="1"/>
        <v>85</v>
      </c>
      <c r="K17" s="204">
        <v>6</v>
      </c>
    </row>
    <row r="18" spans="1:11" ht="22.5" customHeight="1" thickBot="1">
      <c r="A18" s="614" t="s">
        <v>6</v>
      </c>
      <c r="B18" s="210">
        <f aca="true" t="shared" si="2" ref="B18:K18">SUM(B7:B17)</f>
        <v>570</v>
      </c>
      <c r="C18" s="253">
        <f t="shared" si="2"/>
        <v>30</v>
      </c>
      <c r="D18" s="254">
        <f t="shared" si="2"/>
        <v>489</v>
      </c>
      <c r="E18" s="254">
        <f t="shared" si="2"/>
        <v>280</v>
      </c>
      <c r="F18" s="270">
        <f t="shared" si="2"/>
        <v>799</v>
      </c>
      <c r="G18" s="256">
        <f t="shared" si="2"/>
        <v>26</v>
      </c>
      <c r="H18" s="254">
        <f t="shared" si="2"/>
        <v>411</v>
      </c>
      <c r="I18" s="257">
        <f t="shared" si="2"/>
        <v>253</v>
      </c>
      <c r="J18" s="258">
        <f t="shared" si="2"/>
        <v>690</v>
      </c>
      <c r="K18" s="210">
        <f t="shared" si="2"/>
        <v>109</v>
      </c>
    </row>
    <row r="19" spans="1:11" ht="22.5" customHeight="1" thickTop="1">
      <c r="A19" s="615" t="s">
        <v>177</v>
      </c>
      <c r="B19" s="190"/>
      <c r="C19" s="191"/>
      <c r="D19" s="192"/>
      <c r="E19" s="192"/>
      <c r="F19" s="193"/>
      <c r="G19" s="194"/>
      <c r="H19" s="192"/>
      <c r="I19" s="195"/>
      <c r="J19" s="196"/>
      <c r="K19" s="190"/>
    </row>
    <row r="20" spans="1:11" ht="22.5" customHeight="1">
      <c r="A20" s="616" t="s">
        <v>178</v>
      </c>
      <c r="B20" s="199">
        <v>60</v>
      </c>
      <c r="C20" s="200">
        <v>1</v>
      </c>
      <c r="D20" s="201">
        <v>35</v>
      </c>
      <c r="E20" s="201">
        <v>17</v>
      </c>
      <c r="F20" s="249">
        <f aca="true" t="shared" si="3" ref="F20:F31">SUM(C20+D20+E20)</f>
        <v>53</v>
      </c>
      <c r="G20" s="202">
        <v>1</v>
      </c>
      <c r="H20" s="201">
        <v>31</v>
      </c>
      <c r="I20" s="203">
        <v>16</v>
      </c>
      <c r="J20" s="250">
        <f aca="true" t="shared" si="4" ref="J20:J31">SUM(G20+H20+I20)</f>
        <v>48</v>
      </c>
      <c r="K20" s="199">
        <v>5</v>
      </c>
    </row>
    <row r="21" spans="1:11" ht="22.5" customHeight="1">
      <c r="A21" s="617" t="s">
        <v>179</v>
      </c>
      <c r="B21" s="199">
        <v>60</v>
      </c>
      <c r="C21" s="200">
        <v>8</v>
      </c>
      <c r="D21" s="201">
        <v>26</v>
      </c>
      <c r="E21" s="201">
        <v>16</v>
      </c>
      <c r="F21" s="249">
        <f t="shared" si="3"/>
        <v>50</v>
      </c>
      <c r="G21" s="202">
        <v>7</v>
      </c>
      <c r="H21" s="201">
        <v>24</v>
      </c>
      <c r="I21" s="203">
        <v>13</v>
      </c>
      <c r="J21" s="250">
        <f t="shared" si="4"/>
        <v>44</v>
      </c>
      <c r="K21" s="199">
        <v>6</v>
      </c>
    </row>
    <row r="22" spans="1:11" ht="22.5" customHeight="1">
      <c r="A22" s="617" t="s">
        <v>180</v>
      </c>
      <c r="B22" s="199">
        <v>60</v>
      </c>
      <c r="C22" s="200">
        <v>7</v>
      </c>
      <c r="D22" s="201">
        <v>27</v>
      </c>
      <c r="E22" s="201">
        <v>18</v>
      </c>
      <c r="F22" s="249">
        <f t="shared" si="3"/>
        <v>52</v>
      </c>
      <c r="G22" s="202">
        <v>5</v>
      </c>
      <c r="H22" s="201">
        <v>25</v>
      </c>
      <c r="I22" s="203">
        <v>17</v>
      </c>
      <c r="J22" s="250">
        <f t="shared" si="4"/>
        <v>47</v>
      </c>
      <c r="K22" s="199">
        <v>5</v>
      </c>
    </row>
    <row r="23" spans="1:11" ht="22.5" customHeight="1">
      <c r="A23" s="617" t="s">
        <v>181</v>
      </c>
      <c r="B23" s="199">
        <v>60</v>
      </c>
      <c r="C23" s="200">
        <v>1</v>
      </c>
      <c r="D23" s="201">
        <v>32</v>
      </c>
      <c r="E23" s="201">
        <v>15</v>
      </c>
      <c r="F23" s="249">
        <f t="shared" si="3"/>
        <v>48</v>
      </c>
      <c r="G23" s="202">
        <v>1</v>
      </c>
      <c r="H23" s="201">
        <v>30</v>
      </c>
      <c r="I23" s="203">
        <v>13</v>
      </c>
      <c r="J23" s="250">
        <f t="shared" si="4"/>
        <v>44</v>
      </c>
      <c r="K23" s="199">
        <v>4</v>
      </c>
    </row>
    <row r="24" spans="1:11" ht="22.5" customHeight="1">
      <c r="A24" s="617" t="s">
        <v>182</v>
      </c>
      <c r="B24" s="199">
        <v>60</v>
      </c>
      <c r="C24" s="200">
        <v>3</v>
      </c>
      <c r="D24" s="201">
        <v>43</v>
      </c>
      <c r="E24" s="201">
        <v>22</v>
      </c>
      <c r="F24" s="249">
        <f t="shared" si="3"/>
        <v>68</v>
      </c>
      <c r="G24" s="202">
        <v>2</v>
      </c>
      <c r="H24" s="201">
        <v>41</v>
      </c>
      <c r="I24" s="203">
        <v>17</v>
      </c>
      <c r="J24" s="250">
        <f t="shared" si="4"/>
        <v>60</v>
      </c>
      <c r="K24" s="199">
        <v>8</v>
      </c>
    </row>
    <row r="25" spans="1:11" ht="22.5" customHeight="1">
      <c r="A25" s="617" t="s">
        <v>183</v>
      </c>
      <c r="B25" s="199">
        <v>50</v>
      </c>
      <c r="C25" s="200">
        <v>43</v>
      </c>
      <c r="D25" s="201">
        <v>23</v>
      </c>
      <c r="E25" s="201">
        <v>9</v>
      </c>
      <c r="F25" s="249">
        <f t="shared" si="3"/>
        <v>75</v>
      </c>
      <c r="G25" s="202">
        <v>40</v>
      </c>
      <c r="H25" s="201">
        <v>21</v>
      </c>
      <c r="I25" s="203">
        <v>8</v>
      </c>
      <c r="J25" s="250">
        <f t="shared" si="4"/>
        <v>69</v>
      </c>
      <c r="K25" s="199">
        <v>6</v>
      </c>
    </row>
    <row r="26" spans="1:11" ht="22.5" customHeight="1">
      <c r="A26" s="617" t="s">
        <v>184</v>
      </c>
      <c r="B26" s="199">
        <v>60</v>
      </c>
      <c r="C26" s="200">
        <v>6</v>
      </c>
      <c r="D26" s="201">
        <v>25</v>
      </c>
      <c r="E26" s="201">
        <v>18</v>
      </c>
      <c r="F26" s="249">
        <f t="shared" si="3"/>
        <v>49</v>
      </c>
      <c r="G26" s="202">
        <v>6</v>
      </c>
      <c r="H26" s="201">
        <v>24</v>
      </c>
      <c r="I26" s="203">
        <v>18</v>
      </c>
      <c r="J26" s="250">
        <f t="shared" si="4"/>
        <v>48</v>
      </c>
      <c r="K26" s="199">
        <v>1</v>
      </c>
    </row>
    <row r="27" spans="1:11" ht="22.5" customHeight="1">
      <c r="A27" s="617" t="s">
        <v>185</v>
      </c>
      <c r="B27" s="199">
        <v>60</v>
      </c>
      <c r="C27" s="200">
        <v>4</v>
      </c>
      <c r="D27" s="201">
        <v>29</v>
      </c>
      <c r="E27" s="201">
        <v>17</v>
      </c>
      <c r="F27" s="249">
        <f t="shared" si="3"/>
        <v>50</v>
      </c>
      <c r="G27" s="202">
        <v>4</v>
      </c>
      <c r="H27" s="201">
        <v>27</v>
      </c>
      <c r="I27" s="203">
        <v>15</v>
      </c>
      <c r="J27" s="250">
        <f t="shared" si="4"/>
        <v>46</v>
      </c>
      <c r="K27" s="199">
        <v>4</v>
      </c>
    </row>
    <row r="28" spans="1:11" ht="22.5" customHeight="1">
      <c r="A28" s="617" t="s">
        <v>186</v>
      </c>
      <c r="B28" s="199">
        <v>60</v>
      </c>
      <c r="C28" s="200">
        <v>2</v>
      </c>
      <c r="D28" s="201">
        <v>26</v>
      </c>
      <c r="E28" s="201">
        <v>16</v>
      </c>
      <c r="F28" s="249">
        <f t="shared" si="3"/>
        <v>44</v>
      </c>
      <c r="G28" s="202">
        <v>2</v>
      </c>
      <c r="H28" s="201">
        <v>21</v>
      </c>
      <c r="I28" s="203">
        <v>14</v>
      </c>
      <c r="J28" s="250">
        <f t="shared" si="4"/>
        <v>37</v>
      </c>
      <c r="K28" s="199">
        <v>7</v>
      </c>
    </row>
    <row r="29" spans="1:11" ht="22.5" customHeight="1">
      <c r="A29" s="617" t="s">
        <v>187</v>
      </c>
      <c r="B29" s="199">
        <v>60</v>
      </c>
      <c r="C29" s="200">
        <v>5</v>
      </c>
      <c r="D29" s="201">
        <v>28</v>
      </c>
      <c r="E29" s="201">
        <v>14</v>
      </c>
      <c r="F29" s="249">
        <f t="shared" si="3"/>
        <v>47</v>
      </c>
      <c r="G29" s="202">
        <v>4</v>
      </c>
      <c r="H29" s="201">
        <v>26</v>
      </c>
      <c r="I29" s="203">
        <v>12</v>
      </c>
      <c r="J29" s="250">
        <f t="shared" si="4"/>
        <v>42</v>
      </c>
      <c r="K29" s="199">
        <v>5</v>
      </c>
    </row>
    <row r="30" spans="1:11" ht="22.5" customHeight="1">
      <c r="A30" s="617" t="s">
        <v>188</v>
      </c>
      <c r="B30" s="199">
        <v>80</v>
      </c>
      <c r="C30" s="200">
        <v>5</v>
      </c>
      <c r="D30" s="201">
        <v>25</v>
      </c>
      <c r="E30" s="201">
        <v>16</v>
      </c>
      <c r="F30" s="249">
        <f t="shared" si="3"/>
        <v>46</v>
      </c>
      <c r="G30" s="202">
        <v>4</v>
      </c>
      <c r="H30" s="201">
        <v>24</v>
      </c>
      <c r="I30" s="203">
        <v>14</v>
      </c>
      <c r="J30" s="250">
        <f t="shared" si="4"/>
        <v>42</v>
      </c>
      <c r="K30" s="199">
        <v>4</v>
      </c>
    </row>
    <row r="31" spans="1:11" ht="22.5" customHeight="1">
      <c r="A31" s="613" t="s">
        <v>189</v>
      </c>
      <c r="B31" s="204">
        <v>60</v>
      </c>
      <c r="C31" s="205">
        <v>6</v>
      </c>
      <c r="D31" s="206">
        <v>38</v>
      </c>
      <c r="E31" s="206">
        <v>16</v>
      </c>
      <c r="F31" s="272">
        <f t="shared" si="3"/>
        <v>60</v>
      </c>
      <c r="G31" s="207">
        <v>5</v>
      </c>
      <c r="H31" s="206">
        <v>36</v>
      </c>
      <c r="I31" s="208">
        <v>16</v>
      </c>
      <c r="J31" s="273">
        <f t="shared" si="4"/>
        <v>57</v>
      </c>
      <c r="K31" s="204">
        <v>3</v>
      </c>
    </row>
    <row r="32" spans="1:11" ht="22.5" customHeight="1" thickBot="1">
      <c r="A32" s="614" t="s">
        <v>6</v>
      </c>
      <c r="B32" s="210">
        <f aca="true" t="shared" si="5" ref="B32:K32">SUM(B20:B31)</f>
        <v>730</v>
      </c>
      <c r="C32" s="253">
        <f t="shared" si="5"/>
        <v>91</v>
      </c>
      <c r="D32" s="254">
        <f t="shared" si="5"/>
        <v>357</v>
      </c>
      <c r="E32" s="254">
        <f t="shared" si="5"/>
        <v>194</v>
      </c>
      <c r="F32" s="270">
        <f t="shared" si="5"/>
        <v>642</v>
      </c>
      <c r="G32" s="256">
        <f t="shared" si="5"/>
        <v>81</v>
      </c>
      <c r="H32" s="254">
        <f t="shared" si="5"/>
        <v>330</v>
      </c>
      <c r="I32" s="257">
        <f t="shared" si="5"/>
        <v>173</v>
      </c>
      <c r="J32" s="258">
        <f t="shared" si="5"/>
        <v>584</v>
      </c>
      <c r="K32" s="210">
        <f t="shared" si="5"/>
        <v>58</v>
      </c>
    </row>
    <row r="33" spans="1:11" ht="22.5" customHeight="1" thickTop="1">
      <c r="A33" s="615" t="s">
        <v>190</v>
      </c>
      <c r="B33" s="190"/>
      <c r="C33" s="191"/>
      <c r="D33" s="192"/>
      <c r="E33" s="192"/>
      <c r="F33" s="193"/>
      <c r="G33" s="194"/>
      <c r="H33" s="192"/>
      <c r="I33" s="195"/>
      <c r="J33" s="196"/>
      <c r="K33" s="190"/>
    </row>
    <row r="34" spans="1:11" ht="22.5" customHeight="1">
      <c r="A34" s="617" t="s">
        <v>191</v>
      </c>
      <c r="B34" s="199">
        <v>300</v>
      </c>
      <c r="C34" s="200">
        <v>39</v>
      </c>
      <c r="D34" s="201">
        <v>125</v>
      </c>
      <c r="E34" s="201">
        <v>76</v>
      </c>
      <c r="F34" s="249">
        <f>SUM(C34+D34+E34)</f>
        <v>240</v>
      </c>
      <c r="G34" s="202">
        <v>35</v>
      </c>
      <c r="H34" s="201">
        <v>116</v>
      </c>
      <c r="I34" s="203">
        <v>71</v>
      </c>
      <c r="J34" s="250">
        <f>SUM(G34+H34+I34)</f>
        <v>222</v>
      </c>
      <c r="K34" s="199">
        <v>18</v>
      </c>
    </row>
    <row r="35" spans="1:11" ht="22.5" customHeight="1" thickBot="1">
      <c r="A35" s="618" t="s">
        <v>6</v>
      </c>
      <c r="B35" s="619">
        <f aca="true" t="shared" si="6" ref="B35:K35">SUM(B34:B34)</f>
        <v>300</v>
      </c>
      <c r="C35" s="620">
        <f t="shared" si="6"/>
        <v>39</v>
      </c>
      <c r="D35" s="621">
        <f t="shared" si="6"/>
        <v>125</v>
      </c>
      <c r="E35" s="621">
        <f t="shared" si="6"/>
        <v>76</v>
      </c>
      <c r="F35" s="622">
        <f t="shared" si="6"/>
        <v>240</v>
      </c>
      <c r="G35" s="623">
        <f t="shared" si="6"/>
        <v>35</v>
      </c>
      <c r="H35" s="621">
        <f t="shared" si="6"/>
        <v>116</v>
      </c>
      <c r="I35" s="624">
        <f t="shared" si="6"/>
        <v>71</v>
      </c>
      <c r="J35" s="625">
        <f t="shared" si="6"/>
        <v>222</v>
      </c>
      <c r="K35" s="619">
        <f t="shared" si="6"/>
        <v>18</v>
      </c>
    </row>
    <row r="36" spans="1:11" ht="22.5" customHeigh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1" ht="22.5" customHeight="1">
      <c r="A37" s="800" t="s">
        <v>332</v>
      </c>
      <c r="B37" s="800"/>
      <c r="C37" s="800"/>
      <c r="D37" s="800"/>
      <c r="E37" s="800"/>
      <c r="F37" s="800"/>
      <c r="G37" s="800"/>
      <c r="H37" s="800"/>
      <c r="I37" s="800"/>
      <c r="J37" s="800"/>
      <c r="K37" s="800"/>
    </row>
    <row r="38" spans="1:11" ht="22.5" customHeight="1">
      <c r="A38" s="274"/>
      <c r="K38" s="274"/>
    </row>
    <row r="39" spans="1:11" ht="22.5" customHeight="1">
      <c r="A39" s="801" t="s">
        <v>156</v>
      </c>
      <c r="B39" s="803" t="s">
        <v>157</v>
      </c>
      <c r="C39" s="805" t="s">
        <v>158</v>
      </c>
      <c r="D39" s="806"/>
      <c r="E39" s="806"/>
      <c r="F39" s="807"/>
      <c r="G39" s="808" t="s">
        <v>159</v>
      </c>
      <c r="H39" s="808"/>
      <c r="I39" s="808"/>
      <c r="J39" s="809"/>
      <c r="K39" s="184" t="s">
        <v>160</v>
      </c>
    </row>
    <row r="40" spans="1:11" ht="22.5" customHeight="1">
      <c r="A40" s="802"/>
      <c r="B40" s="804"/>
      <c r="C40" s="185" t="s">
        <v>161</v>
      </c>
      <c r="D40" s="186" t="s">
        <v>162</v>
      </c>
      <c r="E40" s="187" t="s">
        <v>163</v>
      </c>
      <c r="F40" s="188" t="s">
        <v>6</v>
      </c>
      <c r="G40" s="182" t="s">
        <v>161</v>
      </c>
      <c r="H40" s="186" t="s">
        <v>162</v>
      </c>
      <c r="I40" s="187" t="s">
        <v>163</v>
      </c>
      <c r="J40" s="183" t="s">
        <v>6</v>
      </c>
      <c r="K40" s="189" t="s">
        <v>164</v>
      </c>
    </row>
    <row r="41" spans="1:11" ht="22.5" customHeight="1">
      <c r="A41" s="214" t="s">
        <v>192</v>
      </c>
      <c r="B41" s="215"/>
      <c r="C41" s="216"/>
      <c r="D41" s="217"/>
      <c r="E41" s="218"/>
      <c r="F41" s="219"/>
      <c r="G41" s="218"/>
      <c r="H41" s="217"/>
      <c r="I41" s="218"/>
      <c r="J41" s="220"/>
      <c r="K41" s="221"/>
    </row>
    <row r="42" spans="1:11" ht="22.5" customHeight="1">
      <c r="A42" s="197" t="s">
        <v>193</v>
      </c>
      <c r="B42" s="222"/>
      <c r="C42" s="223"/>
      <c r="D42" s="224"/>
      <c r="E42" s="225"/>
      <c r="F42" s="226"/>
      <c r="G42" s="227"/>
      <c r="H42" s="224"/>
      <c r="I42" s="227"/>
      <c r="J42" s="228"/>
      <c r="K42" s="229"/>
    </row>
    <row r="43" spans="1:11" ht="22.5" customHeight="1">
      <c r="A43" s="230" t="s">
        <v>194</v>
      </c>
      <c r="B43" s="231">
        <v>60</v>
      </c>
      <c r="C43" s="232">
        <v>46</v>
      </c>
      <c r="D43" s="233">
        <v>4</v>
      </c>
      <c r="E43" s="234">
        <v>0</v>
      </c>
      <c r="F43" s="265">
        <f>SUM(C43:E43)</f>
        <v>50</v>
      </c>
      <c r="G43" s="275">
        <v>40</v>
      </c>
      <c r="H43" s="276">
        <v>4</v>
      </c>
      <c r="I43" s="235">
        <v>0</v>
      </c>
      <c r="J43" s="266">
        <f>SUM(G43+H43+I43)</f>
        <v>44</v>
      </c>
      <c r="K43" s="236">
        <v>6</v>
      </c>
    </row>
    <row r="44" spans="1:11" ht="22.5" customHeight="1">
      <c r="A44" s="198" t="s">
        <v>195</v>
      </c>
      <c r="B44" s="237">
        <v>60</v>
      </c>
      <c r="C44" s="238">
        <v>22</v>
      </c>
      <c r="D44" s="201">
        <v>14</v>
      </c>
      <c r="E44" s="239">
        <v>0</v>
      </c>
      <c r="F44" s="249">
        <f>SUM(C44:E44)</f>
        <v>36</v>
      </c>
      <c r="G44" s="277">
        <v>18</v>
      </c>
      <c r="H44" s="278">
        <v>11</v>
      </c>
      <c r="I44" s="240">
        <v>0</v>
      </c>
      <c r="J44" s="267">
        <f>SUM(G44+H44+I44)</f>
        <v>29</v>
      </c>
      <c r="K44" s="241">
        <v>7</v>
      </c>
    </row>
    <row r="45" spans="1:11" ht="22.5" customHeight="1">
      <c r="A45" s="230" t="s">
        <v>196</v>
      </c>
      <c r="B45" s="231">
        <v>40</v>
      </c>
      <c r="C45" s="232">
        <v>43</v>
      </c>
      <c r="D45" s="233">
        <v>4</v>
      </c>
      <c r="E45" s="234">
        <v>0</v>
      </c>
      <c r="F45" s="268">
        <f>SUM(C45:E45)</f>
        <v>47</v>
      </c>
      <c r="G45" s="242">
        <v>39</v>
      </c>
      <c r="H45" s="233">
        <v>4</v>
      </c>
      <c r="I45" s="243">
        <v>0</v>
      </c>
      <c r="J45" s="266">
        <f>SUM(G45+H45+I45)</f>
        <v>43</v>
      </c>
      <c r="K45" s="244">
        <v>4</v>
      </c>
    </row>
    <row r="46" spans="1:11" ht="22.5" customHeight="1" thickBot="1">
      <c r="A46" s="209" t="s">
        <v>6</v>
      </c>
      <c r="B46" s="245">
        <f>SUM(B43:B45)</f>
        <v>160</v>
      </c>
      <c r="C46" s="269">
        <f>SUM(C43:C45)</f>
        <v>111</v>
      </c>
      <c r="D46" s="254">
        <f>SUM(D43:D45)</f>
        <v>22</v>
      </c>
      <c r="E46" s="257">
        <f>SUM(E43:E45)</f>
        <v>0</v>
      </c>
      <c r="F46" s="270">
        <f>SUM(C46:E46)</f>
        <v>133</v>
      </c>
      <c r="G46" s="256">
        <f>SUM(G43:G45)</f>
        <v>97</v>
      </c>
      <c r="H46" s="256">
        <f>SUM(H43:H45)</f>
        <v>19</v>
      </c>
      <c r="I46" s="256">
        <f>SUM(I43:I45)</f>
        <v>0</v>
      </c>
      <c r="J46" s="271">
        <f>SUM(J43:J45)</f>
        <v>116</v>
      </c>
      <c r="K46" s="210">
        <f>SUM(K43:K45)</f>
        <v>17</v>
      </c>
    </row>
    <row r="47" spans="1:11" ht="22.5" customHeight="1" thickTop="1">
      <c r="A47" s="197" t="s">
        <v>197</v>
      </c>
      <c r="B47" s="190"/>
      <c r="C47" s="279"/>
      <c r="D47" s="280"/>
      <c r="E47" s="280"/>
      <c r="F47" s="281"/>
      <c r="G47" s="282"/>
      <c r="H47" s="280"/>
      <c r="I47" s="283"/>
      <c r="J47" s="284"/>
      <c r="K47" s="190"/>
    </row>
    <row r="48" spans="1:11" ht="22.5" customHeight="1">
      <c r="A48" s="198" t="s">
        <v>198</v>
      </c>
      <c r="B48" s="199">
        <v>80</v>
      </c>
      <c r="C48" s="200">
        <v>2</v>
      </c>
      <c r="D48" s="201">
        <v>55</v>
      </c>
      <c r="E48" s="201">
        <v>12</v>
      </c>
      <c r="F48" s="249">
        <f>SUM(C48+D48+E48)</f>
        <v>69</v>
      </c>
      <c r="G48" s="202">
        <v>2</v>
      </c>
      <c r="H48" s="201">
        <v>31</v>
      </c>
      <c r="I48" s="203">
        <v>9</v>
      </c>
      <c r="J48" s="250">
        <f>SUM(G48+H48+I48)</f>
        <v>42</v>
      </c>
      <c r="K48" s="199">
        <v>27</v>
      </c>
    </row>
    <row r="49" spans="1:11" ht="22.5" customHeight="1">
      <c r="A49" s="198" t="s">
        <v>199</v>
      </c>
      <c r="B49" s="199">
        <v>100</v>
      </c>
      <c r="C49" s="200">
        <v>0</v>
      </c>
      <c r="D49" s="201">
        <v>33</v>
      </c>
      <c r="E49" s="201">
        <v>37</v>
      </c>
      <c r="F49" s="249">
        <f>SUM(C49+D49+E49)</f>
        <v>70</v>
      </c>
      <c r="G49" s="202">
        <v>0</v>
      </c>
      <c r="H49" s="201">
        <v>27</v>
      </c>
      <c r="I49" s="203">
        <v>36</v>
      </c>
      <c r="J49" s="250">
        <f>SUM(G49+H49+I49)</f>
        <v>63</v>
      </c>
      <c r="K49" s="199">
        <v>7</v>
      </c>
    </row>
    <row r="50" spans="1:11" ht="22.5" customHeight="1">
      <c r="A50" s="198" t="s">
        <v>200</v>
      </c>
      <c r="B50" s="199">
        <v>100</v>
      </c>
      <c r="C50" s="200">
        <v>1</v>
      </c>
      <c r="D50" s="201">
        <v>73</v>
      </c>
      <c r="E50" s="201">
        <v>41</v>
      </c>
      <c r="F50" s="249">
        <f>SUM(C50+D50+E50)</f>
        <v>115</v>
      </c>
      <c r="G50" s="202">
        <v>1</v>
      </c>
      <c r="H50" s="201">
        <v>62</v>
      </c>
      <c r="I50" s="203">
        <v>40</v>
      </c>
      <c r="J50" s="250">
        <f>SUM(G50+H50+I50)</f>
        <v>103</v>
      </c>
      <c r="K50" s="199">
        <v>12</v>
      </c>
    </row>
    <row r="51" spans="1:11" ht="22.5" customHeight="1">
      <c r="A51" s="198" t="s">
        <v>201</v>
      </c>
      <c r="B51" s="199">
        <v>80</v>
      </c>
      <c r="C51" s="200">
        <v>0</v>
      </c>
      <c r="D51" s="201">
        <v>34</v>
      </c>
      <c r="E51" s="201">
        <v>34</v>
      </c>
      <c r="F51" s="249">
        <f>SUM(C51+D51+E51)</f>
        <v>68</v>
      </c>
      <c r="G51" s="202">
        <v>0</v>
      </c>
      <c r="H51" s="201">
        <v>29</v>
      </c>
      <c r="I51" s="203">
        <v>32</v>
      </c>
      <c r="J51" s="250">
        <f>SUM(G51+H51+I51)</f>
        <v>61</v>
      </c>
      <c r="K51" s="199">
        <v>7</v>
      </c>
    </row>
    <row r="52" spans="1:11" ht="22.5" customHeight="1">
      <c r="A52" s="246" t="s">
        <v>202</v>
      </c>
      <c r="B52" s="204">
        <v>100</v>
      </c>
      <c r="C52" s="205">
        <v>0</v>
      </c>
      <c r="D52" s="206">
        <v>55</v>
      </c>
      <c r="E52" s="206">
        <v>52</v>
      </c>
      <c r="F52" s="251">
        <f>SUM(C52+D52+E52)</f>
        <v>107</v>
      </c>
      <c r="G52" s="207">
        <v>0</v>
      </c>
      <c r="H52" s="206">
        <v>45</v>
      </c>
      <c r="I52" s="208">
        <v>50</v>
      </c>
      <c r="J52" s="252">
        <f>SUM(G52+H52+I52)</f>
        <v>95</v>
      </c>
      <c r="K52" s="204">
        <v>12</v>
      </c>
    </row>
    <row r="53" spans="1:11" ht="22.5" customHeight="1" thickBot="1">
      <c r="A53" s="211" t="s">
        <v>6</v>
      </c>
      <c r="B53" s="210">
        <f aca="true" t="shared" si="7" ref="B53:K53">SUM(B48:B52)</f>
        <v>460</v>
      </c>
      <c r="C53" s="253">
        <f t="shared" si="7"/>
        <v>3</v>
      </c>
      <c r="D53" s="254">
        <f t="shared" si="7"/>
        <v>250</v>
      </c>
      <c r="E53" s="254">
        <f t="shared" si="7"/>
        <v>176</v>
      </c>
      <c r="F53" s="255">
        <f t="shared" si="7"/>
        <v>429</v>
      </c>
      <c r="G53" s="256">
        <f t="shared" si="7"/>
        <v>3</v>
      </c>
      <c r="H53" s="254">
        <f t="shared" si="7"/>
        <v>194</v>
      </c>
      <c r="I53" s="257">
        <f t="shared" si="7"/>
        <v>167</v>
      </c>
      <c r="J53" s="258">
        <f t="shared" si="7"/>
        <v>364</v>
      </c>
      <c r="K53" s="210">
        <f t="shared" si="7"/>
        <v>65</v>
      </c>
    </row>
    <row r="54" spans="1:11" ht="22.5" customHeight="1" thickBot="1" thickTop="1">
      <c r="A54" s="247" t="s">
        <v>203</v>
      </c>
      <c r="B54" s="248">
        <f aca="true" t="shared" si="8" ref="B54:K54">SUM(B18+B32+B35+B46+B53)</f>
        <v>2220</v>
      </c>
      <c r="C54" s="259">
        <f t="shared" si="8"/>
        <v>274</v>
      </c>
      <c r="D54" s="260">
        <f t="shared" si="8"/>
        <v>1243</v>
      </c>
      <c r="E54" s="261">
        <f t="shared" si="8"/>
        <v>726</v>
      </c>
      <c r="F54" s="262">
        <f t="shared" si="8"/>
        <v>2243</v>
      </c>
      <c r="G54" s="263">
        <f t="shared" si="8"/>
        <v>242</v>
      </c>
      <c r="H54" s="260">
        <f t="shared" si="8"/>
        <v>1070</v>
      </c>
      <c r="I54" s="261">
        <f t="shared" si="8"/>
        <v>664</v>
      </c>
      <c r="J54" s="264">
        <f t="shared" si="8"/>
        <v>1976</v>
      </c>
      <c r="K54" s="248">
        <f t="shared" si="8"/>
        <v>267</v>
      </c>
    </row>
    <row r="55" ht="22.5" customHeight="1" thickTop="1"/>
  </sheetData>
  <sheetProtection/>
  <mergeCells count="10">
    <mergeCell ref="A37:K37"/>
    <mergeCell ref="A39:A40"/>
    <mergeCell ref="B39:B40"/>
    <mergeCell ref="C39:F39"/>
    <mergeCell ref="G39:J39"/>
    <mergeCell ref="A1:K1"/>
    <mergeCell ref="A3:A4"/>
    <mergeCell ref="B3:B4"/>
    <mergeCell ref="C3:F3"/>
    <mergeCell ref="G3:J3"/>
  </mergeCells>
  <printOptions/>
  <pageMargins left="0.5905511811023623" right="0.2362204724409449" top="0.5118110236220472" bottom="0.2362204724409449" header="0.5118110236220472" footer="0"/>
  <pageSetup horizontalDpi="600" verticalDpi="600" orientation="portrait" paperSize="9" r:id="rId1"/>
  <headerFooter alignWithMargins="0">
    <oddFooter>&amp;L&amp;12กลุ่มภารกิจทะเบียนนิสิตและบริการการศึกษา&amp;C&amp;12หน้าที่ &amp;P&amp;R&amp;12ข้อมูล ณ วันที่ 1 กรกฎาคม 2554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PageLayoutView="0" workbookViewId="0" topLeftCell="A1">
      <selection activeCell="A1" sqref="A1:I1"/>
    </sheetView>
  </sheetViews>
  <sheetFormatPr defaultColWidth="9.00390625" defaultRowHeight="24"/>
  <cols>
    <col min="1" max="1" width="28.125" style="113" customWidth="1"/>
    <col min="2" max="2" width="6.875" style="113" customWidth="1"/>
    <col min="3" max="3" width="6.75390625" style="113" customWidth="1"/>
    <col min="4" max="4" width="6.50390625" style="113" customWidth="1"/>
    <col min="5" max="5" width="7.125" style="113" customWidth="1"/>
    <col min="6" max="6" width="6.00390625" style="113" customWidth="1"/>
    <col min="7" max="7" width="6.375" style="113" customWidth="1"/>
    <col min="8" max="8" width="8.375" style="113" customWidth="1"/>
    <col min="9" max="9" width="8.50390625" style="113" customWidth="1"/>
    <col min="10" max="16384" width="9.00390625" style="113" customWidth="1"/>
  </cols>
  <sheetData>
    <row r="1" spans="1:9" ht="23.25">
      <c r="A1" s="819" t="s">
        <v>333</v>
      </c>
      <c r="B1" s="819"/>
      <c r="C1" s="819"/>
      <c r="D1" s="819"/>
      <c r="E1" s="819"/>
      <c r="F1" s="819"/>
      <c r="G1" s="819"/>
      <c r="H1" s="819"/>
      <c r="I1" s="819"/>
    </row>
    <row r="2" spans="1:9" ht="23.25">
      <c r="A2" s="819" t="s">
        <v>329</v>
      </c>
      <c r="B2" s="819"/>
      <c r="C2" s="819"/>
      <c r="D2" s="819"/>
      <c r="E2" s="819"/>
      <c r="F2" s="819"/>
      <c r="G2" s="819"/>
      <c r="H2" s="819"/>
      <c r="I2" s="819"/>
    </row>
    <row r="3" spans="2:9" ht="22.5" thickBot="1">
      <c r="B3" s="633"/>
      <c r="C3" s="286"/>
      <c r="D3" s="286"/>
      <c r="E3" s="286"/>
      <c r="F3" s="286"/>
      <c r="G3" s="286"/>
      <c r="H3" s="286"/>
      <c r="I3" s="633"/>
    </row>
    <row r="4" spans="1:9" ht="21.75">
      <c r="A4" s="820" t="s">
        <v>204</v>
      </c>
      <c r="B4" s="822" t="s">
        <v>157</v>
      </c>
      <c r="C4" s="824" t="s">
        <v>158</v>
      </c>
      <c r="D4" s="825"/>
      <c r="E4" s="826"/>
      <c r="F4" s="825" t="s">
        <v>159</v>
      </c>
      <c r="G4" s="825"/>
      <c r="H4" s="825"/>
      <c r="I4" s="636" t="s">
        <v>160</v>
      </c>
    </row>
    <row r="5" spans="1:9" ht="22.5" thickBot="1">
      <c r="A5" s="821"/>
      <c r="B5" s="823"/>
      <c r="C5" s="637" t="s">
        <v>4</v>
      </c>
      <c r="D5" s="638" t="s">
        <v>5</v>
      </c>
      <c r="E5" s="639" t="s">
        <v>6</v>
      </c>
      <c r="F5" s="640" t="s">
        <v>4</v>
      </c>
      <c r="G5" s="638" t="s">
        <v>5</v>
      </c>
      <c r="H5" s="641" t="s">
        <v>7</v>
      </c>
      <c r="I5" s="642" t="s">
        <v>164</v>
      </c>
    </row>
    <row r="6" spans="1:9" ht="21.75">
      <c r="A6" s="643" t="s">
        <v>108</v>
      </c>
      <c r="B6" s="289"/>
      <c r="C6" s="290"/>
      <c r="D6" s="291"/>
      <c r="E6" s="292"/>
      <c r="F6" s="634"/>
      <c r="G6" s="291"/>
      <c r="H6" s="635"/>
      <c r="I6" s="293"/>
    </row>
    <row r="7" spans="1:9" ht="21.75">
      <c r="A7" s="644" t="s">
        <v>197</v>
      </c>
      <c r="B7" s="294"/>
      <c r="C7" s="295"/>
      <c r="D7" s="296"/>
      <c r="E7" s="297"/>
      <c r="F7" s="298"/>
      <c r="G7" s="296"/>
      <c r="H7" s="299"/>
      <c r="I7" s="300"/>
    </row>
    <row r="8" spans="1:9" ht="21.75">
      <c r="A8" s="645" t="s">
        <v>198</v>
      </c>
      <c r="B8" s="301">
        <v>50</v>
      </c>
      <c r="C8" s="302">
        <v>0</v>
      </c>
      <c r="D8" s="303">
        <v>35</v>
      </c>
      <c r="E8" s="304">
        <f>SUM(C8+D8)</f>
        <v>35</v>
      </c>
      <c r="F8" s="305">
        <v>0</v>
      </c>
      <c r="G8" s="303">
        <v>32</v>
      </c>
      <c r="H8" s="306">
        <f>SUM(F8+G8)</f>
        <v>32</v>
      </c>
      <c r="I8" s="300">
        <v>3</v>
      </c>
    </row>
    <row r="9" spans="1:9" ht="21.75">
      <c r="A9" s="645" t="s">
        <v>199</v>
      </c>
      <c r="B9" s="301">
        <v>50</v>
      </c>
      <c r="C9" s="302">
        <v>8</v>
      </c>
      <c r="D9" s="303">
        <v>41</v>
      </c>
      <c r="E9" s="304">
        <f>SUM(C9+D9)</f>
        <v>49</v>
      </c>
      <c r="F9" s="305">
        <v>8</v>
      </c>
      <c r="G9" s="303">
        <v>26</v>
      </c>
      <c r="H9" s="306">
        <f>SUM(F9+G9)</f>
        <v>34</v>
      </c>
      <c r="I9" s="300">
        <v>15</v>
      </c>
    </row>
    <row r="10" spans="1:9" ht="21.75">
      <c r="A10" s="646" t="s">
        <v>200</v>
      </c>
      <c r="B10" s="307">
        <v>60</v>
      </c>
      <c r="C10" s="308">
        <v>7</v>
      </c>
      <c r="D10" s="309">
        <v>88</v>
      </c>
      <c r="E10" s="304">
        <f>SUM(C10+D10)</f>
        <v>95</v>
      </c>
      <c r="F10" s="310">
        <v>5</v>
      </c>
      <c r="G10" s="309">
        <v>69</v>
      </c>
      <c r="H10" s="306">
        <f>SUM(F10+G10)</f>
        <v>74</v>
      </c>
      <c r="I10" s="311">
        <v>21</v>
      </c>
    </row>
    <row r="11" spans="1:9" ht="21.75">
      <c r="A11" s="647" t="s">
        <v>201</v>
      </c>
      <c r="B11" s="312">
        <v>50</v>
      </c>
      <c r="C11" s="313">
        <v>9</v>
      </c>
      <c r="D11" s="314">
        <v>38</v>
      </c>
      <c r="E11" s="315">
        <f>SUM(C11+D11)</f>
        <v>47</v>
      </c>
      <c r="F11" s="316">
        <v>6</v>
      </c>
      <c r="G11" s="314">
        <v>35</v>
      </c>
      <c r="H11" s="317">
        <f>SUM(F11+G11)</f>
        <v>41</v>
      </c>
      <c r="I11" s="318">
        <v>6</v>
      </c>
    </row>
    <row r="12" spans="1:9" ht="22.5" thickBot="1">
      <c r="A12" s="648" t="s">
        <v>205</v>
      </c>
      <c r="B12" s="319">
        <f>SUM(B8:B11)</f>
        <v>210</v>
      </c>
      <c r="C12" s="320">
        <f aca="true" t="shared" si="0" ref="C12:I12">SUM(C8:C11)</f>
        <v>24</v>
      </c>
      <c r="D12" s="321">
        <f t="shared" si="0"/>
        <v>202</v>
      </c>
      <c r="E12" s="322">
        <f t="shared" si="0"/>
        <v>226</v>
      </c>
      <c r="F12" s="323">
        <f t="shared" si="0"/>
        <v>19</v>
      </c>
      <c r="G12" s="321">
        <f t="shared" si="0"/>
        <v>162</v>
      </c>
      <c r="H12" s="324">
        <f t="shared" si="0"/>
        <v>181</v>
      </c>
      <c r="I12" s="325">
        <f t="shared" si="0"/>
        <v>45</v>
      </c>
    </row>
    <row r="13" spans="1:9" ht="22.5" thickTop="1">
      <c r="A13" s="649" t="s">
        <v>206</v>
      </c>
      <c r="B13" s="326"/>
      <c r="C13" s="295"/>
      <c r="D13" s="296"/>
      <c r="E13" s="297"/>
      <c r="F13" s="298"/>
      <c r="G13" s="296"/>
      <c r="H13" s="299"/>
      <c r="I13" s="300"/>
    </row>
    <row r="14" spans="1:9" ht="21.75">
      <c r="A14" s="644" t="s">
        <v>197</v>
      </c>
      <c r="B14" s="294"/>
      <c r="C14" s="295"/>
      <c r="D14" s="296"/>
      <c r="E14" s="297"/>
      <c r="F14" s="298"/>
      <c r="G14" s="296"/>
      <c r="H14" s="299"/>
      <c r="I14" s="300"/>
    </row>
    <row r="15" spans="1:9" ht="21.75">
      <c r="A15" s="645" t="s">
        <v>199</v>
      </c>
      <c r="B15" s="301">
        <v>50</v>
      </c>
      <c r="C15" s="302">
        <v>5</v>
      </c>
      <c r="D15" s="303">
        <v>38</v>
      </c>
      <c r="E15" s="304">
        <f aca="true" t="shared" si="1" ref="E15:E20">SUM(C15+D15)</f>
        <v>43</v>
      </c>
      <c r="F15" s="305">
        <v>4</v>
      </c>
      <c r="G15" s="303">
        <v>33</v>
      </c>
      <c r="H15" s="306">
        <f aca="true" t="shared" si="2" ref="H15:H20">SUM(F15+G15)</f>
        <v>37</v>
      </c>
      <c r="I15" s="300">
        <v>6</v>
      </c>
    </row>
    <row r="16" spans="1:9" ht="21.75">
      <c r="A16" s="645" t="s">
        <v>207</v>
      </c>
      <c r="B16" s="827">
        <v>140</v>
      </c>
      <c r="C16" s="302">
        <v>2</v>
      </c>
      <c r="D16" s="303">
        <v>59</v>
      </c>
      <c r="E16" s="304">
        <f t="shared" si="1"/>
        <v>61</v>
      </c>
      <c r="F16" s="305">
        <v>2</v>
      </c>
      <c r="G16" s="303">
        <v>51</v>
      </c>
      <c r="H16" s="306">
        <f t="shared" si="2"/>
        <v>53</v>
      </c>
      <c r="I16" s="300">
        <v>8</v>
      </c>
    </row>
    <row r="17" spans="1:9" ht="21.75">
      <c r="A17" s="645" t="s">
        <v>208</v>
      </c>
      <c r="B17" s="828"/>
      <c r="C17" s="302">
        <v>1</v>
      </c>
      <c r="D17" s="303">
        <v>60</v>
      </c>
      <c r="E17" s="304">
        <f t="shared" si="1"/>
        <v>61</v>
      </c>
      <c r="F17" s="305">
        <v>1</v>
      </c>
      <c r="G17" s="303">
        <v>50</v>
      </c>
      <c r="H17" s="306">
        <f t="shared" si="2"/>
        <v>51</v>
      </c>
      <c r="I17" s="300">
        <v>10</v>
      </c>
    </row>
    <row r="18" spans="1:9" ht="21.75">
      <c r="A18" s="645" t="s">
        <v>334</v>
      </c>
      <c r="B18" s="829"/>
      <c r="C18" s="302">
        <v>2</v>
      </c>
      <c r="D18" s="303">
        <v>59</v>
      </c>
      <c r="E18" s="304">
        <f t="shared" si="1"/>
        <v>61</v>
      </c>
      <c r="F18" s="305">
        <v>2</v>
      </c>
      <c r="G18" s="303">
        <v>43</v>
      </c>
      <c r="H18" s="306">
        <f t="shared" si="2"/>
        <v>45</v>
      </c>
      <c r="I18" s="300">
        <v>16</v>
      </c>
    </row>
    <row r="19" spans="1:9" ht="21.75">
      <c r="A19" s="645" t="s">
        <v>335</v>
      </c>
      <c r="B19" s="830">
        <v>50</v>
      </c>
      <c r="C19" s="302">
        <v>11</v>
      </c>
      <c r="D19" s="303">
        <v>52</v>
      </c>
      <c r="E19" s="304">
        <f t="shared" si="1"/>
        <v>63</v>
      </c>
      <c r="F19" s="305">
        <v>11</v>
      </c>
      <c r="G19" s="303">
        <v>50</v>
      </c>
      <c r="H19" s="306">
        <f t="shared" si="2"/>
        <v>61</v>
      </c>
      <c r="I19" s="300">
        <v>2</v>
      </c>
    </row>
    <row r="20" spans="1:9" ht="21.75">
      <c r="A20" s="646" t="s">
        <v>336</v>
      </c>
      <c r="B20" s="831"/>
      <c r="C20" s="308">
        <v>13</v>
      </c>
      <c r="D20" s="309">
        <v>49</v>
      </c>
      <c r="E20" s="304">
        <f t="shared" si="1"/>
        <v>62</v>
      </c>
      <c r="F20" s="310">
        <v>12</v>
      </c>
      <c r="G20" s="309">
        <v>44</v>
      </c>
      <c r="H20" s="306">
        <f t="shared" si="2"/>
        <v>56</v>
      </c>
      <c r="I20" s="311">
        <v>6</v>
      </c>
    </row>
    <row r="21" spans="1:9" ht="22.5" thickBot="1">
      <c r="A21" s="648" t="s">
        <v>6</v>
      </c>
      <c r="B21" s="328">
        <f>SUM(B15:B19)</f>
        <v>240</v>
      </c>
      <c r="C21" s="320">
        <f aca="true" t="shared" si="3" ref="C21:I21">SUM(C15:C20)</f>
        <v>34</v>
      </c>
      <c r="D21" s="321">
        <f t="shared" si="3"/>
        <v>317</v>
      </c>
      <c r="E21" s="322">
        <f t="shared" si="3"/>
        <v>351</v>
      </c>
      <c r="F21" s="323">
        <f t="shared" si="3"/>
        <v>32</v>
      </c>
      <c r="G21" s="321">
        <f t="shared" si="3"/>
        <v>271</v>
      </c>
      <c r="H21" s="324">
        <f t="shared" si="3"/>
        <v>303</v>
      </c>
      <c r="I21" s="325">
        <f t="shared" si="3"/>
        <v>48</v>
      </c>
    </row>
    <row r="22" spans="1:9" ht="22.5" thickTop="1">
      <c r="A22" s="644" t="s">
        <v>190</v>
      </c>
      <c r="B22" s="294"/>
      <c r="C22" s="295"/>
      <c r="D22" s="296"/>
      <c r="E22" s="297"/>
      <c r="F22" s="298"/>
      <c r="G22" s="296"/>
      <c r="H22" s="299"/>
      <c r="I22" s="300"/>
    </row>
    <row r="23" spans="1:9" ht="21.75">
      <c r="A23" s="650" t="s">
        <v>209</v>
      </c>
      <c r="B23" s="329">
        <v>50</v>
      </c>
      <c r="C23" s="330">
        <v>6</v>
      </c>
      <c r="D23" s="331">
        <v>4</v>
      </c>
      <c r="E23" s="332">
        <f>SUM(C23+D23)</f>
        <v>10</v>
      </c>
      <c r="F23" s="333">
        <v>6</v>
      </c>
      <c r="G23" s="331">
        <v>4</v>
      </c>
      <c r="H23" s="334">
        <f>SUM(F23+G23)</f>
        <v>10</v>
      </c>
      <c r="I23" s="293" t="s">
        <v>118</v>
      </c>
    </row>
    <row r="24" spans="1:9" ht="21.75">
      <c r="A24" s="647" t="s">
        <v>210</v>
      </c>
      <c r="B24" s="312">
        <v>100</v>
      </c>
      <c r="C24" s="313">
        <v>60</v>
      </c>
      <c r="D24" s="314">
        <v>32</v>
      </c>
      <c r="E24" s="315">
        <f>SUM(C24+D24)</f>
        <v>92</v>
      </c>
      <c r="F24" s="316">
        <v>59</v>
      </c>
      <c r="G24" s="314">
        <v>31</v>
      </c>
      <c r="H24" s="317">
        <f>SUM(F24+G24)</f>
        <v>90</v>
      </c>
      <c r="I24" s="318">
        <v>2</v>
      </c>
    </row>
    <row r="25" spans="1:9" ht="21.75">
      <c r="A25" s="651" t="s">
        <v>6</v>
      </c>
      <c r="B25" s="335">
        <f>SUM(B23:B24)</f>
        <v>150</v>
      </c>
      <c r="C25" s="336">
        <f aca="true" t="shared" si="4" ref="C25:I25">SUM(C23:C24)</f>
        <v>66</v>
      </c>
      <c r="D25" s="337">
        <f t="shared" si="4"/>
        <v>36</v>
      </c>
      <c r="E25" s="338">
        <f t="shared" si="4"/>
        <v>102</v>
      </c>
      <c r="F25" s="339">
        <f t="shared" si="4"/>
        <v>65</v>
      </c>
      <c r="G25" s="337">
        <f t="shared" si="4"/>
        <v>35</v>
      </c>
      <c r="H25" s="340">
        <f t="shared" si="4"/>
        <v>100</v>
      </c>
      <c r="I25" s="341">
        <f t="shared" si="4"/>
        <v>2</v>
      </c>
    </row>
    <row r="26" spans="1:9" ht="22.5" thickBot="1">
      <c r="A26" s="648" t="s">
        <v>211</v>
      </c>
      <c r="B26" s="342">
        <f>SUM(B21+B25)</f>
        <v>390</v>
      </c>
      <c r="C26" s="320">
        <f aca="true" t="shared" si="5" ref="C26:I26">SUM(C21+C25)</f>
        <v>100</v>
      </c>
      <c r="D26" s="320">
        <f t="shared" si="5"/>
        <v>353</v>
      </c>
      <c r="E26" s="322">
        <f t="shared" si="5"/>
        <v>453</v>
      </c>
      <c r="F26" s="323">
        <f t="shared" si="5"/>
        <v>97</v>
      </c>
      <c r="G26" s="320">
        <f t="shared" si="5"/>
        <v>306</v>
      </c>
      <c r="H26" s="324">
        <f t="shared" si="5"/>
        <v>403</v>
      </c>
      <c r="I26" s="343">
        <f t="shared" si="5"/>
        <v>50</v>
      </c>
    </row>
    <row r="27" spans="1:9" ht="23.25" thickBot="1" thickTop="1">
      <c r="A27" s="652" t="s">
        <v>7</v>
      </c>
      <c r="B27" s="653">
        <f aca="true" t="shared" si="6" ref="B27:I27">SUM(B12+B26)</f>
        <v>600</v>
      </c>
      <c r="C27" s="654">
        <f t="shared" si="6"/>
        <v>124</v>
      </c>
      <c r="D27" s="654">
        <f t="shared" si="6"/>
        <v>555</v>
      </c>
      <c r="E27" s="655">
        <f t="shared" si="6"/>
        <v>679</v>
      </c>
      <c r="F27" s="656">
        <f t="shared" si="6"/>
        <v>116</v>
      </c>
      <c r="G27" s="654">
        <f t="shared" si="6"/>
        <v>468</v>
      </c>
      <c r="H27" s="657">
        <f t="shared" si="6"/>
        <v>584</v>
      </c>
      <c r="I27" s="658">
        <f t="shared" si="6"/>
        <v>95</v>
      </c>
    </row>
    <row r="28" spans="2:9" ht="21.75">
      <c r="B28" s="286"/>
      <c r="C28" s="286"/>
      <c r="D28" s="286"/>
      <c r="E28" s="286"/>
      <c r="F28" s="286"/>
      <c r="G28" s="286"/>
      <c r="H28" s="286"/>
      <c r="I28" s="286"/>
    </row>
    <row r="29" spans="1:9" ht="23.25">
      <c r="A29" s="832" t="s">
        <v>337</v>
      </c>
      <c r="B29" s="832"/>
      <c r="C29" s="832"/>
      <c r="D29" s="832"/>
      <c r="E29" s="832"/>
      <c r="F29" s="832"/>
      <c r="G29" s="832"/>
      <c r="H29" s="832"/>
      <c r="I29" s="832"/>
    </row>
    <row r="30" spans="1:9" ht="22.5" thickBot="1">
      <c r="A30" s="345"/>
      <c r="B30" s="389"/>
      <c r="C30" s="286"/>
      <c r="D30" s="286"/>
      <c r="E30" s="286"/>
      <c r="I30" s="659"/>
    </row>
    <row r="31" spans="1:9" ht="21.75">
      <c r="A31" s="820" t="s">
        <v>212</v>
      </c>
      <c r="B31" s="822" t="s">
        <v>157</v>
      </c>
      <c r="C31" s="824" t="s">
        <v>158</v>
      </c>
      <c r="D31" s="825"/>
      <c r="E31" s="826"/>
      <c r="F31" s="825" t="s">
        <v>159</v>
      </c>
      <c r="G31" s="825"/>
      <c r="H31" s="825"/>
      <c r="I31" s="636" t="s">
        <v>160</v>
      </c>
    </row>
    <row r="32" spans="1:9" ht="22.5" thickBot="1">
      <c r="A32" s="821"/>
      <c r="B32" s="823"/>
      <c r="C32" s="637" t="s">
        <v>4</v>
      </c>
      <c r="D32" s="666" t="s">
        <v>5</v>
      </c>
      <c r="E32" s="639" t="s">
        <v>6</v>
      </c>
      <c r="F32" s="667" t="s">
        <v>4</v>
      </c>
      <c r="G32" s="666" t="s">
        <v>5</v>
      </c>
      <c r="H32" s="641" t="s">
        <v>7</v>
      </c>
      <c r="I32" s="642" t="s">
        <v>164</v>
      </c>
    </row>
    <row r="33" spans="1:9" ht="21.75">
      <c r="A33" s="644" t="s">
        <v>213</v>
      </c>
      <c r="B33" s="660"/>
      <c r="C33" s="302"/>
      <c r="D33" s="303"/>
      <c r="E33" s="661"/>
      <c r="F33" s="662"/>
      <c r="G33" s="663"/>
      <c r="H33" s="664"/>
      <c r="I33" s="665"/>
    </row>
    <row r="34" spans="1:9" ht="21.75">
      <c r="A34" s="645" t="s">
        <v>338</v>
      </c>
      <c r="B34" s="327">
        <v>70</v>
      </c>
      <c r="C34" s="308">
        <v>8</v>
      </c>
      <c r="D34" s="309">
        <v>28</v>
      </c>
      <c r="E34" s="304">
        <f>SUM(C34+D34)</f>
        <v>36</v>
      </c>
      <c r="F34" s="310">
        <v>8</v>
      </c>
      <c r="G34" s="309">
        <v>28</v>
      </c>
      <c r="H34" s="306">
        <f>SUM(F34+G34)</f>
        <v>36</v>
      </c>
      <c r="I34" s="346">
        <v>0</v>
      </c>
    </row>
    <row r="35" spans="1:9" ht="21.75">
      <c r="A35" s="668" t="s">
        <v>6</v>
      </c>
      <c r="B35" s="287">
        <f aca="true" t="shared" si="7" ref="B35:H35">SUM(B34:B34)</f>
        <v>70</v>
      </c>
      <c r="C35" s="347">
        <f t="shared" si="7"/>
        <v>8</v>
      </c>
      <c r="D35" s="348">
        <f t="shared" si="7"/>
        <v>28</v>
      </c>
      <c r="E35" s="349">
        <f t="shared" si="7"/>
        <v>36</v>
      </c>
      <c r="F35" s="350">
        <f t="shared" si="7"/>
        <v>8</v>
      </c>
      <c r="G35" s="348">
        <f t="shared" si="7"/>
        <v>28</v>
      </c>
      <c r="H35" s="351">
        <f t="shared" si="7"/>
        <v>36</v>
      </c>
      <c r="I35" s="352">
        <f>SUM(I34)</f>
        <v>0</v>
      </c>
    </row>
    <row r="36" spans="1:9" ht="21.75">
      <c r="A36" s="645" t="s">
        <v>214</v>
      </c>
      <c r="B36" s="301">
        <v>10</v>
      </c>
      <c r="C36" s="302">
        <v>2</v>
      </c>
      <c r="D36" s="303">
        <v>8</v>
      </c>
      <c r="E36" s="353">
        <f aca="true" t="shared" si="8" ref="E36:E47">SUM(C36+D36)</f>
        <v>10</v>
      </c>
      <c r="F36" s="305">
        <v>2</v>
      </c>
      <c r="G36" s="303">
        <v>8</v>
      </c>
      <c r="H36" s="354">
        <f aca="true" t="shared" si="9" ref="H36:H47">SUM(F36+G36)</f>
        <v>10</v>
      </c>
      <c r="I36" s="355">
        <v>0</v>
      </c>
    </row>
    <row r="37" spans="1:9" ht="21.75">
      <c r="A37" s="645" t="s">
        <v>215</v>
      </c>
      <c r="B37" s="307">
        <v>10</v>
      </c>
      <c r="C37" s="308">
        <v>0</v>
      </c>
      <c r="D37" s="309">
        <v>6</v>
      </c>
      <c r="E37" s="304">
        <f t="shared" si="8"/>
        <v>6</v>
      </c>
      <c r="F37" s="310">
        <v>0</v>
      </c>
      <c r="G37" s="309">
        <v>5</v>
      </c>
      <c r="H37" s="306">
        <f t="shared" si="9"/>
        <v>5</v>
      </c>
      <c r="I37" s="346">
        <v>1</v>
      </c>
    </row>
    <row r="38" spans="1:9" ht="21.75">
      <c r="A38" s="645" t="s">
        <v>220</v>
      </c>
      <c r="B38" s="307">
        <v>10</v>
      </c>
      <c r="C38" s="308">
        <v>1</v>
      </c>
      <c r="D38" s="309">
        <v>6</v>
      </c>
      <c r="E38" s="304">
        <f t="shared" si="8"/>
        <v>7</v>
      </c>
      <c r="F38" s="310">
        <v>1</v>
      </c>
      <c r="G38" s="309">
        <v>6</v>
      </c>
      <c r="H38" s="306">
        <f t="shared" si="9"/>
        <v>7</v>
      </c>
      <c r="I38" s="346">
        <v>0</v>
      </c>
    </row>
    <row r="39" spans="1:9" ht="21.75">
      <c r="A39" s="646" t="s">
        <v>216</v>
      </c>
      <c r="B39" s="307">
        <v>10</v>
      </c>
      <c r="C39" s="308">
        <v>0</v>
      </c>
      <c r="D39" s="309">
        <v>2</v>
      </c>
      <c r="E39" s="304">
        <f t="shared" si="8"/>
        <v>2</v>
      </c>
      <c r="F39" s="310">
        <v>0</v>
      </c>
      <c r="G39" s="309">
        <v>2</v>
      </c>
      <c r="H39" s="306">
        <f t="shared" si="9"/>
        <v>2</v>
      </c>
      <c r="I39" s="346">
        <v>0</v>
      </c>
    </row>
    <row r="40" spans="1:9" ht="21.75">
      <c r="A40" s="646" t="s">
        <v>217</v>
      </c>
      <c r="B40" s="307">
        <v>10</v>
      </c>
      <c r="C40" s="308">
        <v>3</v>
      </c>
      <c r="D40" s="309">
        <v>8</v>
      </c>
      <c r="E40" s="304">
        <f t="shared" si="8"/>
        <v>11</v>
      </c>
      <c r="F40" s="310">
        <v>3</v>
      </c>
      <c r="G40" s="309">
        <v>8</v>
      </c>
      <c r="H40" s="306">
        <f t="shared" si="9"/>
        <v>11</v>
      </c>
      <c r="I40" s="346">
        <v>0</v>
      </c>
    </row>
    <row r="41" spans="1:9" ht="21.75">
      <c r="A41" s="646" t="s">
        <v>219</v>
      </c>
      <c r="B41" s="307">
        <v>10</v>
      </c>
      <c r="C41" s="308">
        <v>3</v>
      </c>
      <c r="D41" s="309">
        <v>7</v>
      </c>
      <c r="E41" s="304">
        <f t="shared" si="8"/>
        <v>10</v>
      </c>
      <c r="F41" s="310">
        <v>2</v>
      </c>
      <c r="G41" s="309">
        <v>7</v>
      </c>
      <c r="H41" s="306">
        <f t="shared" si="9"/>
        <v>9</v>
      </c>
      <c r="I41" s="346">
        <v>1</v>
      </c>
    </row>
    <row r="42" spans="1:9" ht="21.75">
      <c r="A42" s="646" t="s">
        <v>221</v>
      </c>
      <c r="B42" s="307">
        <v>10</v>
      </c>
      <c r="C42" s="308">
        <v>0</v>
      </c>
      <c r="D42" s="309">
        <v>4</v>
      </c>
      <c r="E42" s="304">
        <f t="shared" si="8"/>
        <v>4</v>
      </c>
      <c r="F42" s="310">
        <v>0</v>
      </c>
      <c r="G42" s="309">
        <v>3</v>
      </c>
      <c r="H42" s="306">
        <f t="shared" si="9"/>
        <v>3</v>
      </c>
      <c r="I42" s="346">
        <v>1</v>
      </c>
    </row>
    <row r="43" spans="1:9" ht="21.75">
      <c r="A43" s="646" t="s">
        <v>222</v>
      </c>
      <c r="B43" s="307">
        <v>10</v>
      </c>
      <c r="C43" s="308">
        <v>0</v>
      </c>
      <c r="D43" s="309">
        <v>3</v>
      </c>
      <c r="E43" s="304">
        <f t="shared" si="8"/>
        <v>3</v>
      </c>
      <c r="F43" s="310">
        <v>0</v>
      </c>
      <c r="G43" s="309">
        <v>2</v>
      </c>
      <c r="H43" s="306">
        <f t="shared" si="9"/>
        <v>2</v>
      </c>
      <c r="I43" s="346">
        <v>1</v>
      </c>
    </row>
    <row r="44" spans="1:9" ht="21.75">
      <c r="A44" s="646" t="s">
        <v>223</v>
      </c>
      <c r="B44" s="307">
        <v>10</v>
      </c>
      <c r="C44" s="308">
        <v>2</v>
      </c>
      <c r="D44" s="309">
        <v>5</v>
      </c>
      <c r="E44" s="304">
        <f t="shared" si="8"/>
        <v>7</v>
      </c>
      <c r="F44" s="310">
        <v>2</v>
      </c>
      <c r="G44" s="309">
        <v>4</v>
      </c>
      <c r="H44" s="306">
        <f t="shared" si="9"/>
        <v>6</v>
      </c>
      <c r="I44" s="346">
        <v>1</v>
      </c>
    </row>
    <row r="45" spans="1:9" ht="21.75">
      <c r="A45" s="646" t="s">
        <v>224</v>
      </c>
      <c r="B45" s="307">
        <v>10</v>
      </c>
      <c r="C45" s="308">
        <v>2</v>
      </c>
      <c r="D45" s="309">
        <v>3</v>
      </c>
      <c r="E45" s="304">
        <f t="shared" si="8"/>
        <v>5</v>
      </c>
      <c r="F45" s="310">
        <v>2</v>
      </c>
      <c r="G45" s="309">
        <v>3</v>
      </c>
      <c r="H45" s="306">
        <f t="shared" si="9"/>
        <v>5</v>
      </c>
      <c r="I45" s="346">
        <v>0</v>
      </c>
    </row>
    <row r="46" spans="1:9" ht="21.75">
      <c r="A46" s="647" t="s">
        <v>225</v>
      </c>
      <c r="B46" s="307">
        <v>10</v>
      </c>
      <c r="C46" s="308">
        <v>1</v>
      </c>
      <c r="D46" s="309">
        <v>2</v>
      </c>
      <c r="E46" s="304">
        <f t="shared" si="8"/>
        <v>3</v>
      </c>
      <c r="F46" s="310">
        <v>1</v>
      </c>
      <c r="G46" s="309">
        <v>2</v>
      </c>
      <c r="H46" s="306">
        <f t="shared" si="9"/>
        <v>3</v>
      </c>
      <c r="I46" s="346">
        <v>0</v>
      </c>
    </row>
    <row r="47" spans="1:9" ht="21.75">
      <c r="A47" s="669" t="s">
        <v>226</v>
      </c>
      <c r="B47" s="312">
        <v>10</v>
      </c>
      <c r="C47" s="313">
        <v>5</v>
      </c>
      <c r="D47" s="314">
        <v>2</v>
      </c>
      <c r="E47" s="315">
        <f t="shared" si="8"/>
        <v>7</v>
      </c>
      <c r="F47" s="316">
        <v>5</v>
      </c>
      <c r="G47" s="314">
        <v>1</v>
      </c>
      <c r="H47" s="317">
        <f t="shared" si="9"/>
        <v>6</v>
      </c>
      <c r="I47" s="356">
        <v>1</v>
      </c>
    </row>
    <row r="48" spans="1:9" ht="22.5" thickBot="1">
      <c r="A48" s="648" t="s">
        <v>6</v>
      </c>
      <c r="B48" s="319">
        <f>SUM(B36:B47)</f>
        <v>120</v>
      </c>
      <c r="C48" s="320">
        <f aca="true" t="shared" si="10" ref="C48:I48">SUM(C36:C47)</f>
        <v>19</v>
      </c>
      <c r="D48" s="357">
        <f t="shared" si="10"/>
        <v>56</v>
      </c>
      <c r="E48" s="322">
        <f t="shared" si="10"/>
        <v>75</v>
      </c>
      <c r="F48" s="358">
        <f t="shared" si="10"/>
        <v>18</v>
      </c>
      <c r="G48" s="357">
        <f t="shared" si="10"/>
        <v>51</v>
      </c>
      <c r="H48" s="359">
        <f t="shared" si="10"/>
        <v>69</v>
      </c>
      <c r="I48" s="360">
        <f t="shared" si="10"/>
        <v>6</v>
      </c>
    </row>
    <row r="49" spans="1:9" ht="23.25" thickBot="1" thickTop="1">
      <c r="A49" s="677" t="s">
        <v>205</v>
      </c>
      <c r="B49" s="685">
        <f aca="true" t="shared" si="11" ref="B49:I49">SUM(B35+B48)</f>
        <v>190</v>
      </c>
      <c r="C49" s="679">
        <f t="shared" si="11"/>
        <v>27</v>
      </c>
      <c r="D49" s="683">
        <f t="shared" si="11"/>
        <v>84</v>
      </c>
      <c r="E49" s="681">
        <f t="shared" si="11"/>
        <v>111</v>
      </c>
      <c r="F49" s="686">
        <f t="shared" si="11"/>
        <v>26</v>
      </c>
      <c r="G49" s="683">
        <f t="shared" si="11"/>
        <v>79</v>
      </c>
      <c r="H49" s="687">
        <f t="shared" si="11"/>
        <v>105</v>
      </c>
      <c r="I49" s="684">
        <f t="shared" si="11"/>
        <v>6</v>
      </c>
    </row>
    <row r="50" spans="3:5" ht="21.75">
      <c r="C50" s="286"/>
      <c r="D50" s="286"/>
      <c r="E50" s="286"/>
    </row>
    <row r="51" spans="1:5" ht="21.75">
      <c r="A51" s="113" t="s">
        <v>339</v>
      </c>
      <c r="C51" s="286"/>
      <c r="D51" s="286"/>
      <c r="E51" s="286"/>
    </row>
    <row r="52" spans="1:9" ht="23.25">
      <c r="A52" s="832" t="s">
        <v>340</v>
      </c>
      <c r="B52" s="832"/>
      <c r="C52" s="832"/>
      <c r="D52" s="832"/>
      <c r="E52" s="832"/>
      <c r="F52" s="832"/>
      <c r="G52" s="832"/>
      <c r="H52" s="832"/>
      <c r="I52" s="832"/>
    </row>
    <row r="53" spans="1:9" ht="22.5" thickBot="1">
      <c r="A53" s="344"/>
      <c r="B53" s="670"/>
      <c r="C53" s="344"/>
      <c r="D53" s="344"/>
      <c r="E53" s="344"/>
      <c r="I53" s="659"/>
    </row>
    <row r="54" spans="1:9" ht="21.75">
      <c r="A54" s="820" t="s">
        <v>212</v>
      </c>
      <c r="B54" s="822" t="s">
        <v>157</v>
      </c>
      <c r="C54" s="824" t="s">
        <v>158</v>
      </c>
      <c r="D54" s="825"/>
      <c r="E54" s="826"/>
      <c r="F54" s="825" t="s">
        <v>159</v>
      </c>
      <c r="G54" s="825"/>
      <c r="H54" s="825"/>
      <c r="I54" s="636" t="s">
        <v>160</v>
      </c>
    </row>
    <row r="55" spans="1:9" ht="22.5" thickBot="1">
      <c r="A55" s="821"/>
      <c r="B55" s="823"/>
      <c r="C55" s="637" t="s">
        <v>4</v>
      </c>
      <c r="D55" s="666" t="s">
        <v>5</v>
      </c>
      <c r="E55" s="639" t="s">
        <v>6</v>
      </c>
      <c r="F55" s="667" t="s">
        <v>4</v>
      </c>
      <c r="G55" s="666" t="s">
        <v>5</v>
      </c>
      <c r="H55" s="641" t="s">
        <v>7</v>
      </c>
      <c r="I55" s="642" t="s">
        <v>164</v>
      </c>
    </row>
    <row r="56" spans="1:9" ht="21.75">
      <c r="A56" s="673" t="s">
        <v>227</v>
      </c>
      <c r="B56" s="361"/>
      <c r="C56" s="290"/>
      <c r="D56" s="633"/>
      <c r="E56" s="292"/>
      <c r="F56" s="671"/>
      <c r="G56" s="672"/>
      <c r="H56" s="659"/>
      <c r="I56" s="288"/>
    </row>
    <row r="57" spans="1:9" ht="21.75">
      <c r="A57" s="674" t="s">
        <v>330</v>
      </c>
      <c r="B57" s="362">
        <v>40</v>
      </c>
      <c r="C57" s="363">
        <v>13</v>
      </c>
      <c r="D57" s="364">
        <v>27</v>
      </c>
      <c r="E57" s="365">
        <f>SUM(C57+D57)</f>
        <v>40</v>
      </c>
      <c r="F57" s="366">
        <v>10</v>
      </c>
      <c r="G57" s="675">
        <v>25</v>
      </c>
      <c r="H57" s="367">
        <f>SUM(F57+G57)</f>
        <v>35</v>
      </c>
      <c r="I57" s="368">
        <v>5</v>
      </c>
    </row>
    <row r="58" spans="1:9" ht="21.75">
      <c r="A58" s="668" t="s">
        <v>6</v>
      </c>
      <c r="B58" s="287">
        <f aca="true" t="shared" si="12" ref="B58:I58">SUM(B57:B57)</f>
        <v>40</v>
      </c>
      <c r="C58" s="369">
        <f t="shared" si="12"/>
        <v>13</v>
      </c>
      <c r="D58" s="370">
        <f t="shared" si="12"/>
        <v>27</v>
      </c>
      <c r="E58" s="371">
        <f t="shared" si="12"/>
        <v>40</v>
      </c>
      <c r="F58" s="350">
        <f t="shared" si="12"/>
        <v>10</v>
      </c>
      <c r="G58" s="372">
        <f t="shared" si="12"/>
        <v>25</v>
      </c>
      <c r="H58" s="351">
        <f t="shared" si="12"/>
        <v>35</v>
      </c>
      <c r="I58" s="352">
        <f t="shared" si="12"/>
        <v>5</v>
      </c>
    </row>
    <row r="59" spans="1:9" ht="21.75">
      <c r="A59" s="645" t="s">
        <v>228</v>
      </c>
      <c r="B59" s="307">
        <v>40</v>
      </c>
      <c r="C59" s="308">
        <v>6</v>
      </c>
      <c r="D59" s="309">
        <v>25</v>
      </c>
      <c r="E59" s="304">
        <f>SUM(C59+D59)</f>
        <v>31</v>
      </c>
      <c r="F59" s="310">
        <v>6</v>
      </c>
      <c r="G59" s="309">
        <v>25</v>
      </c>
      <c r="H59" s="373">
        <f>SUM(F59+G59)</f>
        <v>31</v>
      </c>
      <c r="I59" s="346">
        <v>0</v>
      </c>
    </row>
    <row r="60" spans="1:9" ht="21.75">
      <c r="A60" s="645" t="s">
        <v>229</v>
      </c>
      <c r="B60" s="827">
        <v>120</v>
      </c>
      <c r="C60" s="330">
        <v>16</v>
      </c>
      <c r="D60" s="374">
        <v>41</v>
      </c>
      <c r="E60" s="304">
        <f>SUM(C60+D60)</f>
        <v>57</v>
      </c>
      <c r="F60" s="375">
        <v>15</v>
      </c>
      <c r="G60" s="376">
        <v>41</v>
      </c>
      <c r="H60" s="377">
        <f aca="true" t="shared" si="13" ref="H60:H74">SUM(F60+G60)</f>
        <v>56</v>
      </c>
      <c r="I60" s="346">
        <v>1</v>
      </c>
    </row>
    <row r="61" spans="1:9" ht="21.75">
      <c r="A61" s="645" t="s">
        <v>230</v>
      </c>
      <c r="B61" s="828"/>
      <c r="C61" s="308">
        <v>21</v>
      </c>
      <c r="D61" s="378">
        <v>36</v>
      </c>
      <c r="E61" s="304">
        <f aca="true" t="shared" si="14" ref="E61:E74">SUM(C61+D61)</f>
        <v>57</v>
      </c>
      <c r="F61" s="375">
        <v>21</v>
      </c>
      <c r="G61" s="376">
        <v>34</v>
      </c>
      <c r="H61" s="377">
        <f t="shared" si="13"/>
        <v>55</v>
      </c>
      <c r="I61" s="346">
        <v>2</v>
      </c>
    </row>
    <row r="62" spans="1:9" ht="21.75">
      <c r="A62" s="645" t="s">
        <v>231</v>
      </c>
      <c r="B62" s="828"/>
      <c r="C62" s="308">
        <v>15</v>
      </c>
      <c r="D62" s="378">
        <v>42</v>
      </c>
      <c r="E62" s="304">
        <f t="shared" si="14"/>
        <v>57</v>
      </c>
      <c r="F62" s="375">
        <v>14</v>
      </c>
      <c r="G62" s="376">
        <v>41</v>
      </c>
      <c r="H62" s="377">
        <f t="shared" si="13"/>
        <v>55</v>
      </c>
      <c r="I62" s="346">
        <v>2</v>
      </c>
    </row>
    <row r="63" spans="1:9" ht="21.75">
      <c r="A63" s="645" t="s">
        <v>341</v>
      </c>
      <c r="B63" s="828"/>
      <c r="C63" s="308">
        <v>14</v>
      </c>
      <c r="D63" s="378">
        <v>43</v>
      </c>
      <c r="E63" s="304">
        <f t="shared" si="14"/>
        <v>57</v>
      </c>
      <c r="F63" s="375">
        <v>13</v>
      </c>
      <c r="G63" s="376">
        <v>43</v>
      </c>
      <c r="H63" s="377">
        <f t="shared" si="13"/>
        <v>56</v>
      </c>
      <c r="I63" s="346">
        <v>1</v>
      </c>
    </row>
    <row r="64" spans="1:9" ht="21.75">
      <c r="A64" s="645" t="s">
        <v>342</v>
      </c>
      <c r="B64" s="828"/>
      <c r="C64" s="308">
        <v>20</v>
      </c>
      <c r="D64" s="378">
        <v>38</v>
      </c>
      <c r="E64" s="304">
        <f t="shared" si="14"/>
        <v>58</v>
      </c>
      <c r="F64" s="375">
        <v>20</v>
      </c>
      <c r="G64" s="376">
        <v>36</v>
      </c>
      <c r="H64" s="377">
        <f t="shared" si="13"/>
        <v>56</v>
      </c>
      <c r="I64" s="346">
        <v>2</v>
      </c>
    </row>
    <row r="65" spans="1:9" ht="21.75">
      <c r="A65" s="645" t="s">
        <v>343</v>
      </c>
      <c r="B65" s="829"/>
      <c r="C65" s="308">
        <v>25</v>
      </c>
      <c r="D65" s="378">
        <v>33</v>
      </c>
      <c r="E65" s="304">
        <f t="shared" si="14"/>
        <v>58</v>
      </c>
      <c r="F65" s="375">
        <v>24</v>
      </c>
      <c r="G65" s="376">
        <v>32</v>
      </c>
      <c r="H65" s="377">
        <f t="shared" si="13"/>
        <v>56</v>
      </c>
      <c r="I65" s="346">
        <v>2</v>
      </c>
    </row>
    <row r="66" spans="1:9" ht="21.75">
      <c r="A66" s="646" t="s">
        <v>215</v>
      </c>
      <c r="B66" s="379">
        <v>40</v>
      </c>
      <c r="C66" s="308">
        <v>4</v>
      </c>
      <c r="D66" s="378">
        <v>26</v>
      </c>
      <c r="E66" s="304">
        <f t="shared" si="14"/>
        <v>30</v>
      </c>
      <c r="F66" s="375">
        <v>4</v>
      </c>
      <c r="G66" s="376">
        <v>25</v>
      </c>
      <c r="H66" s="377">
        <f t="shared" si="13"/>
        <v>29</v>
      </c>
      <c r="I66" s="346">
        <v>1</v>
      </c>
    </row>
    <row r="67" spans="1:9" ht="21.75">
      <c r="A67" s="646" t="s">
        <v>216</v>
      </c>
      <c r="B67" s="379">
        <v>15</v>
      </c>
      <c r="C67" s="308">
        <v>3</v>
      </c>
      <c r="D67" s="378">
        <v>3</v>
      </c>
      <c r="E67" s="304">
        <f t="shared" si="14"/>
        <v>6</v>
      </c>
      <c r="F67" s="375">
        <v>3</v>
      </c>
      <c r="G67" s="376">
        <v>3</v>
      </c>
      <c r="H67" s="377">
        <f t="shared" si="13"/>
        <v>6</v>
      </c>
      <c r="I67" s="346">
        <v>0</v>
      </c>
    </row>
    <row r="68" spans="1:9" ht="21.75">
      <c r="A68" s="646" t="s">
        <v>217</v>
      </c>
      <c r="B68" s="379">
        <v>40</v>
      </c>
      <c r="C68" s="308">
        <v>15</v>
      </c>
      <c r="D68" s="378">
        <v>33</v>
      </c>
      <c r="E68" s="304">
        <f t="shared" si="14"/>
        <v>48</v>
      </c>
      <c r="F68" s="366">
        <v>15</v>
      </c>
      <c r="G68" s="380">
        <v>31</v>
      </c>
      <c r="H68" s="676">
        <f t="shared" si="13"/>
        <v>46</v>
      </c>
      <c r="I68" s="368">
        <v>2</v>
      </c>
    </row>
    <row r="69" spans="1:9" ht="21.75">
      <c r="A69" s="646" t="s">
        <v>218</v>
      </c>
      <c r="B69" s="379">
        <v>15</v>
      </c>
      <c r="C69" s="308">
        <v>12</v>
      </c>
      <c r="D69" s="378">
        <v>1</v>
      </c>
      <c r="E69" s="304">
        <f t="shared" si="14"/>
        <v>13</v>
      </c>
      <c r="F69" s="375">
        <v>12</v>
      </c>
      <c r="G69" s="376">
        <v>1</v>
      </c>
      <c r="H69" s="377">
        <f t="shared" si="13"/>
        <v>13</v>
      </c>
      <c r="I69" s="346">
        <v>0</v>
      </c>
    </row>
    <row r="70" spans="1:9" ht="21.75">
      <c r="A70" s="646" t="s">
        <v>232</v>
      </c>
      <c r="B70" s="379">
        <v>15</v>
      </c>
      <c r="C70" s="308">
        <v>1</v>
      </c>
      <c r="D70" s="378">
        <v>21</v>
      </c>
      <c r="E70" s="304">
        <f t="shared" si="14"/>
        <v>22</v>
      </c>
      <c r="F70" s="375">
        <v>1</v>
      </c>
      <c r="G70" s="381">
        <v>18</v>
      </c>
      <c r="H70" s="377">
        <f t="shared" si="13"/>
        <v>19</v>
      </c>
      <c r="I70" s="346">
        <v>3</v>
      </c>
    </row>
    <row r="71" spans="1:9" ht="21.75">
      <c r="A71" s="646" t="s">
        <v>219</v>
      </c>
      <c r="B71" s="379">
        <v>40</v>
      </c>
      <c r="C71" s="308">
        <v>7</v>
      </c>
      <c r="D71" s="378">
        <v>52</v>
      </c>
      <c r="E71" s="304">
        <f t="shared" si="14"/>
        <v>59</v>
      </c>
      <c r="F71" s="375">
        <v>7</v>
      </c>
      <c r="G71" s="381">
        <v>49</v>
      </c>
      <c r="H71" s="377">
        <f t="shared" si="13"/>
        <v>56</v>
      </c>
      <c r="I71" s="346">
        <v>3</v>
      </c>
    </row>
    <row r="72" spans="1:9" ht="21.75">
      <c r="A72" s="646" t="s">
        <v>225</v>
      </c>
      <c r="B72" s="379">
        <v>20</v>
      </c>
      <c r="C72" s="308">
        <v>2</v>
      </c>
      <c r="D72" s="378">
        <v>16</v>
      </c>
      <c r="E72" s="304">
        <f t="shared" si="14"/>
        <v>18</v>
      </c>
      <c r="F72" s="375">
        <v>2</v>
      </c>
      <c r="G72" s="381">
        <v>16</v>
      </c>
      <c r="H72" s="377">
        <f t="shared" si="13"/>
        <v>18</v>
      </c>
      <c r="I72" s="346">
        <v>0</v>
      </c>
    </row>
    <row r="73" spans="1:9" ht="21.75">
      <c r="A73" s="647" t="s">
        <v>226</v>
      </c>
      <c r="B73" s="690">
        <v>20</v>
      </c>
      <c r="C73" s="313">
        <v>15</v>
      </c>
      <c r="D73" s="691">
        <v>5</v>
      </c>
      <c r="E73" s="315">
        <f t="shared" si="14"/>
        <v>20</v>
      </c>
      <c r="F73" s="692">
        <v>15</v>
      </c>
      <c r="G73" s="693">
        <v>5</v>
      </c>
      <c r="H73" s="694">
        <f t="shared" si="13"/>
        <v>20</v>
      </c>
      <c r="I73" s="356">
        <v>0</v>
      </c>
    </row>
    <row r="74" spans="1:9" ht="22.5" thickBot="1">
      <c r="A74" s="695" t="s">
        <v>224</v>
      </c>
      <c r="B74" s="696">
        <v>20</v>
      </c>
      <c r="C74" s="697">
        <v>3</v>
      </c>
      <c r="D74" s="698">
        <v>5</v>
      </c>
      <c r="E74" s="322">
        <f t="shared" si="14"/>
        <v>8</v>
      </c>
      <c r="F74" s="699">
        <v>3</v>
      </c>
      <c r="G74" s="700">
        <v>3</v>
      </c>
      <c r="H74" s="701">
        <f t="shared" si="13"/>
        <v>6</v>
      </c>
      <c r="I74" s="702">
        <v>2</v>
      </c>
    </row>
    <row r="75" spans="1:9" ht="23.25" thickBot="1" thickTop="1">
      <c r="A75" s="688" t="s">
        <v>6</v>
      </c>
      <c r="B75" s="382">
        <f aca="true" t="shared" si="15" ref="B75:I75">SUM(B59:B74)</f>
        <v>385</v>
      </c>
      <c r="C75" s="383">
        <f t="shared" si="15"/>
        <v>179</v>
      </c>
      <c r="D75" s="384">
        <f t="shared" si="15"/>
        <v>420</v>
      </c>
      <c r="E75" s="385">
        <f t="shared" si="15"/>
        <v>599</v>
      </c>
      <c r="F75" s="689">
        <f t="shared" si="15"/>
        <v>175</v>
      </c>
      <c r="G75" s="384">
        <f t="shared" si="15"/>
        <v>403</v>
      </c>
      <c r="H75" s="386">
        <f t="shared" si="15"/>
        <v>578</v>
      </c>
      <c r="I75" s="387">
        <f t="shared" si="15"/>
        <v>21</v>
      </c>
    </row>
    <row r="76" spans="1:9" ht="23.25" thickBot="1" thickTop="1">
      <c r="A76" s="688" t="s">
        <v>331</v>
      </c>
      <c r="B76" s="382">
        <f aca="true" t="shared" si="16" ref="B76:I76">SUM(B58+B75)</f>
        <v>425</v>
      </c>
      <c r="C76" s="383">
        <f t="shared" si="16"/>
        <v>192</v>
      </c>
      <c r="D76" s="384">
        <f t="shared" si="16"/>
        <v>447</v>
      </c>
      <c r="E76" s="385">
        <f t="shared" si="16"/>
        <v>639</v>
      </c>
      <c r="F76" s="689">
        <f t="shared" si="16"/>
        <v>185</v>
      </c>
      <c r="G76" s="384">
        <f t="shared" si="16"/>
        <v>428</v>
      </c>
      <c r="H76" s="386">
        <f t="shared" si="16"/>
        <v>613</v>
      </c>
      <c r="I76" s="387">
        <f t="shared" si="16"/>
        <v>26</v>
      </c>
    </row>
    <row r="77" spans="1:9" ht="23.25" thickBot="1" thickTop="1">
      <c r="A77" s="677" t="s">
        <v>115</v>
      </c>
      <c r="B77" s="678">
        <f aca="true" t="shared" si="17" ref="B77:I77">SUM(B49+B76)</f>
        <v>615</v>
      </c>
      <c r="C77" s="679">
        <f t="shared" si="17"/>
        <v>219</v>
      </c>
      <c r="D77" s="680">
        <f t="shared" si="17"/>
        <v>531</v>
      </c>
      <c r="E77" s="681">
        <f t="shared" si="17"/>
        <v>750</v>
      </c>
      <c r="F77" s="682">
        <f t="shared" si="17"/>
        <v>211</v>
      </c>
      <c r="G77" s="680">
        <f t="shared" si="17"/>
        <v>507</v>
      </c>
      <c r="H77" s="683">
        <f t="shared" si="17"/>
        <v>718</v>
      </c>
      <c r="I77" s="684">
        <f t="shared" si="17"/>
        <v>32</v>
      </c>
    </row>
    <row r="78" spans="1:5" ht="21.75">
      <c r="A78" s="388"/>
      <c r="B78" s="389"/>
      <c r="C78" s="286"/>
      <c r="D78" s="286"/>
      <c r="E78" s="286"/>
    </row>
    <row r="79" spans="1:5" ht="21.75">
      <c r="A79" s="113" t="s">
        <v>344</v>
      </c>
      <c r="B79" s="389"/>
      <c r="C79" s="286"/>
      <c r="D79" s="286"/>
      <c r="E79" s="286"/>
    </row>
  </sheetData>
  <sheetProtection/>
  <mergeCells count="19">
    <mergeCell ref="B60:B65"/>
    <mergeCell ref="A52:I52"/>
    <mergeCell ref="A54:A55"/>
    <mergeCell ref="B54:B55"/>
    <mergeCell ref="C54:E54"/>
    <mergeCell ref="F54:H54"/>
    <mergeCell ref="B16:B18"/>
    <mergeCell ref="B19:B20"/>
    <mergeCell ref="A29:I29"/>
    <mergeCell ref="A31:A32"/>
    <mergeCell ref="B31:B32"/>
    <mergeCell ref="C31:E31"/>
    <mergeCell ref="F31:H31"/>
    <mergeCell ref="A1:I1"/>
    <mergeCell ref="A2:I2"/>
    <mergeCell ref="A4:A5"/>
    <mergeCell ref="B4:B5"/>
    <mergeCell ref="C4:E4"/>
    <mergeCell ref="F4:H4"/>
  </mergeCells>
  <printOptions horizontalCentered="1"/>
  <pageMargins left="0.5905511811023623" right="0.2362204724409449" top="0.4724409448818898" bottom="0.2362204724409449" header="0.5118110236220472" footer="0"/>
  <pageSetup firstPageNumber="3" useFirstPageNumber="1" horizontalDpi="600" verticalDpi="600" orientation="portrait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  <rowBreaks count="2" manualBreakCount="2">
    <brk id="27" max="255" man="1"/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8">
      <selection activeCell="B46" sqref="B46"/>
    </sheetView>
  </sheetViews>
  <sheetFormatPr defaultColWidth="9.00390625" defaultRowHeight="24"/>
  <cols>
    <col min="1" max="1" width="30.125" style="417" customWidth="1"/>
    <col min="2" max="2" width="6.00390625" style="417" customWidth="1"/>
    <col min="3" max="3" width="5.625" style="417" customWidth="1"/>
    <col min="4" max="4" width="5.75390625" style="417" customWidth="1"/>
    <col min="5" max="6" width="5.00390625" style="417" customWidth="1"/>
    <col min="7" max="10" width="5.75390625" style="417" customWidth="1"/>
    <col min="11" max="11" width="7.00390625" style="417" customWidth="1"/>
    <col min="12" max="14" width="9.00390625" style="416" customWidth="1"/>
    <col min="15" max="16384" width="9.00390625" style="417" customWidth="1"/>
  </cols>
  <sheetData>
    <row r="1" spans="1:11" ht="28.5" customHeight="1">
      <c r="A1" s="841" t="s">
        <v>416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</row>
    <row r="2" spans="1:11" ht="10.5" customHeight="1" thickBo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21" customHeight="1">
      <c r="A3" s="833" t="s">
        <v>156</v>
      </c>
      <c r="B3" s="835" t="s">
        <v>157</v>
      </c>
      <c r="C3" s="837" t="s">
        <v>158</v>
      </c>
      <c r="D3" s="838"/>
      <c r="E3" s="838"/>
      <c r="F3" s="839"/>
      <c r="G3" s="838" t="s">
        <v>159</v>
      </c>
      <c r="H3" s="838"/>
      <c r="I3" s="838"/>
      <c r="J3" s="840"/>
      <c r="K3" s="419" t="s">
        <v>160</v>
      </c>
    </row>
    <row r="4" spans="1:11" ht="24.75" thickBot="1">
      <c r="A4" s="834"/>
      <c r="B4" s="836"/>
      <c r="C4" s="420" t="s">
        <v>161</v>
      </c>
      <c r="D4" s="421" t="s">
        <v>162</v>
      </c>
      <c r="E4" s="422" t="s">
        <v>389</v>
      </c>
      <c r="F4" s="423" t="s">
        <v>6</v>
      </c>
      <c r="G4" s="424" t="s">
        <v>161</v>
      </c>
      <c r="H4" s="421" t="s">
        <v>162</v>
      </c>
      <c r="I4" s="422" t="s">
        <v>389</v>
      </c>
      <c r="J4" s="425" t="s">
        <v>6</v>
      </c>
      <c r="K4" s="426" t="s">
        <v>164</v>
      </c>
    </row>
    <row r="5" spans="1:11" ht="24">
      <c r="A5" s="427" t="s">
        <v>120</v>
      </c>
      <c r="B5" s="428"/>
      <c r="C5" s="429"/>
      <c r="D5" s="430"/>
      <c r="E5" s="431"/>
      <c r="F5" s="432"/>
      <c r="G5" s="431"/>
      <c r="H5" s="430"/>
      <c r="I5" s="431"/>
      <c r="J5" s="433"/>
      <c r="K5" s="434"/>
    </row>
    <row r="6" spans="1:11" ht="21" customHeight="1">
      <c r="A6" s="435" t="s">
        <v>390</v>
      </c>
      <c r="B6" s="436"/>
      <c r="C6" s="437"/>
      <c r="D6" s="438"/>
      <c r="E6" s="438"/>
      <c r="F6" s="439"/>
      <c r="G6" s="440"/>
      <c r="H6" s="438"/>
      <c r="I6" s="441"/>
      <c r="J6" s="442"/>
      <c r="K6" s="443"/>
    </row>
    <row r="7" spans="1:11" ht="24">
      <c r="A7" s="444" t="s">
        <v>391</v>
      </c>
      <c r="B7" s="445">
        <v>290</v>
      </c>
      <c r="C7" s="446">
        <v>3</v>
      </c>
      <c r="D7" s="447">
        <v>229</v>
      </c>
      <c r="E7" s="447">
        <v>64</v>
      </c>
      <c r="F7" s="448">
        <f aca="true" t="shared" si="0" ref="F7:F17">SUM(C7+D7+E7)</f>
        <v>296</v>
      </c>
      <c r="G7" s="449">
        <v>3</v>
      </c>
      <c r="H7" s="447">
        <v>126</v>
      </c>
      <c r="I7" s="450">
        <v>59</v>
      </c>
      <c r="J7" s="451">
        <f aca="true" t="shared" si="1" ref="J7:J17">SUM(G7+H7+I7)</f>
        <v>188</v>
      </c>
      <c r="K7" s="452">
        <f>SUM(F7-J7)</f>
        <v>108</v>
      </c>
    </row>
    <row r="8" spans="1:11" ht="24" customHeight="1">
      <c r="A8" s="444" t="s">
        <v>392</v>
      </c>
      <c r="B8" s="445">
        <v>330</v>
      </c>
      <c r="C8" s="446">
        <v>2</v>
      </c>
      <c r="D8" s="447">
        <v>161</v>
      </c>
      <c r="E8" s="447">
        <v>27</v>
      </c>
      <c r="F8" s="448">
        <f t="shared" si="0"/>
        <v>190</v>
      </c>
      <c r="G8" s="449">
        <v>2</v>
      </c>
      <c r="H8" s="447">
        <v>65</v>
      </c>
      <c r="I8" s="450">
        <v>24</v>
      </c>
      <c r="J8" s="451">
        <f t="shared" si="1"/>
        <v>91</v>
      </c>
      <c r="K8" s="452">
        <f aca="true" t="shared" si="2" ref="K8:K17">SUM(F8-J8)</f>
        <v>99</v>
      </c>
    </row>
    <row r="9" spans="1:11" ht="0.75" customHeight="1" hidden="1">
      <c r="A9" s="444" t="s">
        <v>393</v>
      </c>
      <c r="B9" s="445"/>
      <c r="C9" s="446"/>
      <c r="D9" s="447"/>
      <c r="E9" s="447"/>
      <c r="F9" s="448">
        <f t="shared" si="0"/>
        <v>0</v>
      </c>
      <c r="G9" s="449"/>
      <c r="H9" s="447"/>
      <c r="I9" s="450"/>
      <c r="J9" s="451">
        <f t="shared" si="1"/>
        <v>0</v>
      </c>
      <c r="K9" s="452">
        <f t="shared" si="2"/>
        <v>0</v>
      </c>
    </row>
    <row r="10" spans="1:11" ht="24" hidden="1">
      <c r="A10" s="444" t="s">
        <v>394</v>
      </c>
      <c r="B10" s="445"/>
      <c r="C10" s="446"/>
      <c r="D10" s="447"/>
      <c r="E10" s="447"/>
      <c r="F10" s="448">
        <f t="shared" si="0"/>
        <v>0</v>
      </c>
      <c r="G10" s="449"/>
      <c r="H10" s="447"/>
      <c r="I10" s="450"/>
      <c r="J10" s="451">
        <f t="shared" si="1"/>
        <v>0</v>
      </c>
      <c r="K10" s="452">
        <f t="shared" si="2"/>
        <v>0</v>
      </c>
    </row>
    <row r="11" spans="1:11" ht="24" hidden="1">
      <c r="A11" s="444" t="s">
        <v>395</v>
      </c>
      <c r="B11" s="445"/>
      <c r="C11" s="446"/>
      <c r="D11" s="447"/>
      <c r="E11" s="447"/>
      <c r="F11" s="448">
        <f t="shared" si="0"/>
        <v>0</v>
      </c>
      <c r="G11" s="449"/>
      <c r="H11" s="447"/>
      <c r="I11" s="450"/>
      <c r="J11" s="451">
        <f t="shared" si="1"/>
        <v>0</v>
      </c>
      <c r="K11" s="452">
        <f t="shared" si="2"/>
        <v>0</v>
      </c>
    </row>
    <row r="12" spans="1:11" ht="24" hidden="1">
      <c r="A12" s="444" t="s">
        <v>396</v>
      </c>
      <c r="B12" s="445"/>
      <c r="C12" s="446"/>
      <c r="D12" s="447"/>
      <c r="E12" s="447"/>
      <c r="F12" s="448">
        <f t="shared" si="0"/>
        <v>0</v>
      </c>
      <c r="G12" s="449"/>
      <c r="H12" s="447"/>
      <c r="I12" s="450"/>
      <c r="J12" s="451">
        <f t="shared" si="1"/>
        <v>0</v>
      </c>
      <c r="K12" s="452">
        <f t="shared" si="2"/>
        <v>0</v>
      </c>
    </row>
    <row r="13" spans="1:11" ht="24" hidden="1">
      <c r="A13" s="444" t="s">
        <v>397</v>
      </c>
      <c r="B13" s="445"/>
      <c r="C13" s="446"/>
      <c r="D13" s="447"/>
      <c r="E13" s="447"/>
      <c r="F13" s="448">
        <f t="shared" si="0"/>
        <v>0</v>
      </c>
      <c r="G13" s="449"/>
      <c r="H13" s="447"/>
      <c r="I13" s="450"/>
      <c r="J13" s="451">
        <f t="shared" si="1"/>
        <v>0</v>
      </c>
      <c r="K13" s="452">
        <f t="shared" si="2"/>
        <v>0</v>
      </c>
    </row>
    <row r="14" spans="1:11" ht="24" hidden="1">
      <c r="A14" s="444" t="s">
        <v>398</v>
      </c>
      <c r="B14" s="445"/>
      <c r="C14" s="446"/>
      <c r="D14" s="447"/>
      <c r="E14" s="447"/>
      <c r="F14" s="448">
        <f t="shared" si="0"/>
        <v>0</v>
      </c>
      <c r="G14" s="449"/>
      <c r="H14" s="447"/>
      <c r="I14" s="450"/>
      <c r="J14" s="451">
        <f t="shared" si="1"/>
        <v>0</v>
      </c>
      <c r="K14" s="452">
        <f t="shared" si="2"/>
        <v>0</v>
      </c>
    </row>
    <row r="15" spans="1:11" ht="24" hidden="1">
      <c r="A15" s="444" t="s">
        <v>399</v>
      </c>
      <c r="B15" s="445"/>
      <c r="C15" s="446"/>
      <c r="D15" s="447"/>
      <c r="E15" s="447"/>
      <c r="F15" s="448">
        <f t="shared" si="0"/>
        <v>0</v>
      </c>
      <c r="G15" s="449"/>
      <c r="H15" s="447"/>
      <c r="I15" s="450"/>
      <c r="J15" s="451">
        <f t="shared" si="1"/>
        <v>0</v>
      </c>
      <c r="K15" s="452">
        <f t="shared" si="2"/>
        <v>0</v>
      </c>
    </row>
    <row r="16" spans="1:11" ht="24" hidden="1">
      <c r="A16" s="444" t="s">
        <v>400</v>
      </c>
      <c r="B16" s="445"/>
      <c r="C16" s="446"/>
      <c r="D16" s="447"/>
      <c r="E16" s="447"/>
      <c r="F16" s="448">
        <f t="shared" si="0"/>
        <v>0</v>
      </c>
      <c r="G16" s="449"/>
      <c r="H16" s="447"/>
      <c r="I16" s="450"/>
      <c r="J16" s="451">
        <f t="shared" si="1"/>
        <v>0</v>
      </c>
      <c r="K16" s="452">
        <f t="shared" si="2"/>
        <v>0</v>
      </c>
    </row>
    <row r="17" spans="1:11" ht="24" hidden="1">
      <c r="A17" s="453" t="s">
        <v>401</v>
      </c>
      <c r="B17" s="454"/>
      <c r="C17" s="455"/>
      <c r="D17" s="456"/>
      <c r="E17" s="456"/>
      <c r="F17" s="457">
        <f t="shared" si="0"/>
        <v>0</v>
      </c>
      <c r="G17" s="458"/>
      <c r="H17" s="456"/>
      <c r="I17" s="459"/>
      <c r="J17" s="460">
        <f t="shared" si="1"/>
        <v>0</v>
      </c>
      <c r="K17" s="452">
        <f t="shared" si="2"/>
        <v>0</v>
      </c>
    </row>
    <row r="18" spans="1:11" ht="24.75" thickBot="1">
      <c r="A18" s="461" t="s">
        <v>6</v>
      </c>
      <c r="B18" s="462">
        <f aca="true" t="shared" si="3" ref="B18:K18">SUM(B7:B17)</f>
        <v>620</v>
      </c>
      <c r="C18" s="463">
        <f t="shared" si="3"/>
        <v>5</v>
      </c>
      <c r="D18" s="464">
        <f t="shared" si="3"/>
        <v>390</v>
      </c>
      <c r="E18" s="464">
        <f t="shared" si="3"/>
        <v>91</v>
      </c>
      <c r="F18" s="465">
        <f t="shared" si="3"/>
        <v>486</v>
      </c>
      <c r="G18" s="466">
        <f t="shared" si="3"/>
        <v>5</v>
      </c>
      <c r="H18" s="464">
        <f t="shared" si="3"/>
        <v>191</v>
      </c>
      <c r="I18" s="467">
        <f t="shared" si="3"/>
        <v>83</v>
      </c>
      <c r="J18" s="468">
        <f t="shared" si="3"/>
        <v>279</v>
      </c>
      <c r="K18" s="469">
        <f t="shared" si="3"/>
        <v>207</v>
      </c>
    </row>
    <row r="19" spans="1:11" ht="24.75" thickTop="1">
      <c r="A19" s="470" t="s">
        <v>402</v>
      </c>
      <c r="B19" s="471"/>
      <c r="C19" s="472"/>
      <c r="D19" s="473"/>
      <c r="E19" s="473"/>
      <c r="F19" s="439"/>
      <c r="G19" s="474"/>
      <c r="H19" s="473"/>
      <c r="I19" s="475"/>
      <c r="J19" s="442"/>
      <c r="K19" s="452"/>
    </row>
    <row r="20" spans="1:11" ht="24">
      <c r="A20" s="444" t="s">
        <v>403</v>
      </c>
      <c r="B20" s="471">
        <v>60</v>
      </c>
      <c r="C20" s="446">
        <v>5</v>
      </c>
      <c r="D20" s="447">
        <v>51</v>
      </c>
      <c r="E20" s="447">
        <v>3</v>
      </c>
      <c r="F20" s="448">
        <f>SUM(C20+D20+E20)</f>
        <v>59</v>
      </c>
      <c r="G20" s="449">
        <v>5</v>
      </c>
      <c r="H20" s="447">
        <v>28</v>
      </c>
      <c r="I20" s="450">
        <v>1</v>
      </c>
      <c r="J20" s="451">
        <f>SUM(G20+H20+I20)</f>
        <v>34</v>
      </c>
      <c r="K20" s="452">
        <f>SUM(F20-J20)</f>
        <v>25</v>
      </c>
    </row>
    <row r="21" spans="1:11" ht="24">
      <c r="A21" s="453" t="s">
        <v>404</v>
      </c>
      <c r="B21" s="476">
        <v>80</v>
      </c>
      <c r="C21" s="455">
        <v>5</v>
      </c>
      <c r="D21" s="456">
        <v>81</v>
      </c>
      <c r="E21" s="456">
        <v>18</v>
      </c>
      <c r="F21" s="457">
        <f>SUM(C21+D21+E21)</f>
        <v>104</v>
      </c>
      <c r="G21" s="458">
        <v>5</v>
      </c>
      <c r="H21" s="456">
        <v>36</v>
      </c>
      <c r="I21" s="459">
        <v>14</v>
      </c>
      <c r="J21" s="460">
        <f>SUM(G21+H21+I21)</f>
        <v>55</v>
      </c>
      <c r="K21" s="452">
        <f>SUM(F21-J21)</f>
        <v>49</v>
      </c>
    </row>
    <row r="22" spans="1:11" ht="21" customHeight="1" thickBot="1">
      <c r="A22" s="461" t="s">
        <v>6</v>
      </c>
      <c r="B22" s="462">
        <f aca="true" t="shared" si="4" ref="B22:K22">SUM(B20:B21)</f>
        <v>140</v>
      </c>
      <c r="C22" s="463">
        <f t="shared" si="4"/>
        <v>10</v>
      </c>
      <c r="D22" s="464">
        <f t="shared" si="4"/>
        <v>132</v>
      </c>
      <c r="E22" s="464">
        <f t="shared" si="4"/>
        <v>21</v>
      </c>
      <c r="F22" s="465">
        <f t="shared" si="4"/>
        <v>163</v>
      </c>
      <c r="G22" s="466">
        <f t="shared" si="4"/>
        <v>10</v>
      </c>
      <c r="H22" s="464">
        <f t="shared" si="4"/>
        <v>64</v>
      </c>
      <c r="I22" s="467">
        <f t="shared" si="4"/>
        <v>15</v>
      </c>
      <c r="J22" s="468">
        <f t="shared" si="4"/>
        <v>89</v>
      </c>
      <c r="K22" s="469">
        <f t="shared" si="4"/>
        <v>74</v>
      </c>
    </row>
    <row r="23" spans="1:11" ht="21" customHeight="1" thickTop="1">
      <c r="A23" s="435" t="s">
        <v>405</v>
      </c>
      <c r="B23" s="436"/>
      <c r="C23" s="437"/>
      <c r="D23" s="438"/>
      <c r="E23" s="438"/>
      <c r="F23" s="439"/>
      <c r="G23" s="440"/>
      <c r="H23" s="438"/>
      <c r="I23" s="441"/>
      <c r="J23" s="442"/>
      <c r="K23" s="443"/>
    </row>
    <row r="24" spans="1:11" ht="21" customHeight="1">
      <c r="A24" s="444" t="s">
        <v>406</v>
      </c>
      <c r="B24" s="471">
        <v>50</v>
      </c>
      <c r="C24" s="446">
        <v>6</v>
      </c>
      <c r="D24" s="447">
        <v>40</v>
      </c>
      <c r="E24" s="447">
        <v>10</v>
      </c>
      <c r="F24" s="448">
        <f>SUM(C24+D24+E24)</f>
        <v>56</v>
      </c>
      <c r="G24" s="449">
        <v>6</v>
      </c>
      <c r="H24" s="447">
        <v>33</v>
      </c>
      <c r="I24" s="450">
        <v>7</v>
      </c>
      <c r="J24" s="451">
        <f>SUM(G24+H24+I24)</f>
        <v>46</v>
      </c>
      <c r="K24" s="452">
        <f>SUM(F24-J24)</f>
        <v>10</v>
      </c>
    </row>
    <row r="25" spans="1:11" ht="21" customHeight="1">
      <c r="A25" s="444" t="s">
        <v>407</v>
      </c>
      <c r="B25" s="471">
        <v>100</v>
      </c>
      <c r="C25" s="446">
        <v>0</v>
      </c>
      <c r="D25" s="447">
        <v>77</v>
      </c>
      <c r="E25" s="447">
        <v>22</v>
      </c>
      <c r="F25" s="448">
        <f>SUM(C25+D25+E25)</f>
        <v>99</v>
      </c>
      <c r="G25" s="449">
        <v>0</v>
      </c>
      <c r="H25" s="447">
        <v>55</v>
      </c>
      <c r="I25" s="450">
        <v>17</v>
      </c>
      <c r="J25" s="451">
        <f>SUM(G25+H25+I25)</f>
        <v>72</v>
      </c>
      <c r="K25" s="452">
        <f>SUM(F25-J25)</f>
        <v>27</v>
      </c>
    </row>
    <row r="26" spans="1:11" ht="21" customHeight="1">
      <c r="A26" s="453" t="s">
        <v>408</v>
      </c>
      <c r="B26" s="476">
        <v>50</v>
      </c>
      <c r="C26" s="455">
        <v>0</v>
      </c>
      <c r="D26" s="456">
        <v>30</v>
      </c>
      <c r="E26" s="456">
        <v>21</v>
      </c>
      <c r="F26" s="477">
        <f>SUM(C26+D26+E26)</f>
        <v>51</v>
      </c>
      <c r="G26" s="458">
        <v>0</v>
      </c>
      <c r="H26" s="456">
        <v>23</v>
      </c>
      <c r="I26" s="459">
        <v>18</v>
      </c>
      <c r="J26" s="478">
        <f>SUM(G26+H26+I26)</f>
        <v>41</v>
      </c>
      <c r="K26" s="452">
        <f>SUM(F26-J26)</f>
        <v>10</v>
      </c>
    </row>
    <row r="27" spans="1:11" ht="21" customHeight="1" thickBot="1">
      <c r="A27" s="461" t="s">
        <v>6</v>
      </c>
      <c r="B27" s="462">
        <f aca="true" t="shared" si="5" ref="B27:K27">SUM(B24:B26)</f>
        <v>200</v>
      </c>
      <c r="C27" s="463">
        <f t="shared" si="5"/>
        <v>6</v>
      </c>
      <c r="D27" s="464">
        <f t="shared" si="5"/>
        <v>147</v>
      </c>
      <c r="E27" s="464">
        <f t="shared" si="5"/>
        <v>53</v>
      </c>
      <c r="F27" s="479">
        <f t="shared" si="5"/>
        <v>206</v>
      </c>
      <c r="G27" s="466">
        <f t="shared" si="5"/>
        <v>6</v>
      </c>
      <c r="H27" s="464">
        <f t="shared" si="5"/>
        <v>111</v>
      </c>
      <c r="I27" s="467">
        <f t="shared" si="5"/>
        <v>42</v>
      </c>
      <c r="J27" s="480">
        <f t="shared" si="5"/>
        <v>159</v>
      </c>
      <c r="K27" s="469">
        <f t="shared" si="5"/>
        <v>47</v>
      </c>
    </row>
    <row r="28" spans="1:11" ht="21" customHeight="1" thickTop="1">
      <c r="A28" s="435" t="s">
        <v>190</v>
      </c>
      <c r="B28" s="436"/>
      <c r="C28" s="481"/>
      <c r="D28" s="482"/>
      <c r="E28" s="482"/>
      <c r="F28" s="483"/>
      <c r="G28" s="484"/>
      <c r="H28" s="482"/>
      <c r="I28" s="485"/>
      <c r="J28" s="486"/>
      <c r="K28" s="443"/>
    </row>
    <row r="29" spans="1:11" ht="21" customHeight="1">
      <c r="A29" s="444" t="s">
        <v>191</v>
      </c>
      <c r="B29" s="471"/>
      <c r="C29" s="487">
        <v>0</v>
      </c>
      <c r="D29" s="488">
        <v>41</v>
      </c>
      <c r="E29" s="488">
        <v>0</v>
      </c>
      <c r="F29" s="489">
        <f>SUM(C29+D29+E29)</f>
        <v>41</v>
      </c>
      <c r="G29" s="490">
        <v>0</v>
      </c>
      <c r="H29" s="488">
        <v>41</v>
      </c>
      <c r="I29" s="491">
        <v>0</v>
      </c>
      <c r="J29" s="492">
        <f>SUM(G29+H29+I29)</f>
        <v>41</v>
      </c>
      <c r="K29" s="452">
        <f>SUM(F29-J29)</f>
        <v>0</v>
      </c>
    </row>
    <row r="30" spans="1:11" ht="21" customHeight="1">
      <c r="A30" s="493" t="s">
        <v>6</v>
      </c>
      <c r="B30" s="494">
        <f aca="true" t="shared" si="6" ref="B30:K30">SUM(B29:B29)</f>
        <v>0</v>
      </c>
      <c r="C30" s="495">
        <f t="shared" si="6"/>
        <v>0</v>
      </c>
      <c r="D30" s="496">
        <f t="shared" si="6"/>
        <v>41</v>
      </c>
      <c r="E30" s="496">
        <f t="shared" si="6"/>
        <v>0</v>
      </c>
      <c r="F30" s="497">
        <f t="shared" si="6"/>
        <v>41</v>
      </c>
      <c r="G30" s="498">
        <f t="shared" si="6"/>
        <v>0</v>
      </c>
      <c r="H30" s="496">
        <f t="shared" si="6"/>
        <v>41</v>
      </c>
      <c r="I30" s="499">
        <f t="shared" si="6"/>
        <v>0</v>
      </c>
      <c r="J30" s="500">
        <f t="shared" si="6"/>
        <v>41</v>
      </c>
      <c r="K30" s="501">
        <f t="shared" si="6"/>
        <v>0</v>
      </c>
    </row>
    <row r="31" spans="1:11" ht="27.75" customHeight="1" thickBot="1">
      <c r="A31" s="502" t="s">
        <v>409</v>
      </c>
      <c r="B31" s="503"/>
      <c r="C31" s="504">
        <f>SUM(C18,C22,C27,C30)</f>
        <v>21</v>
      </c>
      <c r="D31" s="505">
        <f aca="true" t="shared" si="7" ref="D31:K31">SUM(D18,D22,D27,D30)</f>
        <v>710</v>
      </c>
      <c r="E31" s="505">
        <f t="shared" si="7"/>
        <v>165</v>
      </c>
      <c r="F31" s="506">
        <f t="shared" si="7"/>
        <v>896</v>
      </c>
      <c r="G31" s="507">
        <f t="shared" si="7"/>
        <v>21</v>
      </c>
      <c r="H31" s="505">
        <f t="shared" si="7"/>
        <v>407</v>
      </c>
      <c r="I31" s="508">
        <f t="shared" si="7"/>
        <v>140</v>
      </c>
      <c r="J31" s="509">
        <f t="shared" si="7"/>
        <v>568</v>
      </c>
      <c r="K31" s="510">
        <f t="shared" si="7"/>
        <v>328</v>
      </c>
    </row>
    <row r="32" spans="1:11" ht="32.25" customHeight="1" hidden="1">
      <c r="A32" s="511" t="s">
        <v>410</v>
      </c>
      <c r="B32" s="512" t="e">
        <f>SUM(#REF!+B31)</f>
        <v>#REF!</v>
      </c>
      <c r="C32" s="513" t="e">
        <f>SUM(#REF!+C31)</f>
        <v>#REF!</v>
      </c>
      <c r="D32" s="514" t="e">
        <f>SUM(#REF!+D31)</f>
        <v>#REF!</v>
      </c>
      <c r="E32" s="515" t="e">
        <f>SUM(#REF!+E31)</f>
        <v>#REF!</v>
      </c>
      <c r="F32" s="516" t="e">
        <f>SUM(#REF!+F31)</f>
        <v>#REF!</v>
      </c>
      <c r="G32" s="517" t="e">
        <f>SUM(#REF!+G31)</f>
        <v>#REF!</v>
      </c>
      <c r="H32" s="514" t="e">
        <f>SUM(#REF!+H31)</f>
        <v>#REF!</v>
      </c>
      <c r="I32" s="515" t="e">
        <f>SUM(#REF!+I31)</f>
        <v>#REF!</v>
      </c>
      <c r="J32" s="518" t="e">
        <f>SUM(#REF!+J31)</f>
        <v>#REF!</v>
      </c>
      <c r="K32" s="519" t="e">
        <f>SUM(#REF!+K31)</f>
        <v>#REF!</v>
      </c>
    </row>
    <row r="33" ht="21" customHeight="1" thickTop="1"/>
    <row r="34" spans="1:11" ht="21" customHeight="1">
      <c r="A34" s="842" t="s">
        <v>445</v>
      </c>
      <c r="B34" s="842"/>
      <c r="C34" s="842"/>
      <c r="D34" s="842"/>
      <c r="E34" s="842"/>
      <c r="F34" s="842"/>
      <c r="G34" s="842"/>
      <c r="H34" s="842"/>
      <c r="I34" s="842"/>
      <c r="J34" s="842"/>
      <c r="K34" s="842"/>
    </row>
    <row r="35" spans="1:11" ht="21" customHeight="1" thickBot="1">
      <c r="A35" s="418"/>
      <c r="B35" s="418"/>
      <c r="C35" s="418"/>
      <c r="D35" s="418"/>
      <c r="E35" s="418"/>
      <c r="F35" s="418"/>
      <c r="G35" s="418"/>
      <c r="H35" s="418"/>
      <c r="I35" s="418"/>
      <c r="J35" s="418"/>
      <c r="K35" s="418"/>
    </row>
    <row r="36" spans="1:11" ht="21" customHeight="1">
      <c r="A36" s="833" t="s">
        <v>156</v>
      </c>
      <c r="B36" s="835" t="s">
        <v>157</v>
      </c>
      <c r="C36" s="837" t="s">
        <v>158</v>
      </c>
      <c r="D36" s="838"/>
      <c r="E36" s="838"/>
      <c r="F36" s="839"/>
      <c r="G36" s="838" t="s">
        <v>159</v>
      </c>
      <c r="H36" s="838"/>
      <c r="I36" s="838"/>
      <c r="J36" s="840"/>
      <c r="K36" s="419" t="s">
        <v>160</v>
      </c>
    </row>
    <row r="37" spans="1:11" ht="21" customHeight="1" thickBot="1">
      <c r="A37" s="834"/>
      <c r="B37" s="836"/>
      <c r="C37" s="420" t="s">
        <v>411</v>
      </c>
      <c r="D37" s="421" t="s">
        <v>412</v>
      </c>
      <c r="E37" s="422"/>
      <c r="F37" s="423" t="s">
        <v>6</v>
      </c>
      <c r="G37" s="424" t="s">
        <v>411</v>
      </c>
      <c r="H37" s="421" t="s">
        <v>412</v>
      </c>
      <c r="I37" s="422"/>
      <c r="J37" s="425" t="s">
        <v>6</v>
      </c>
      <c r="K37" s="426" t="s">
        <v>164</v>
      </c>
    </row>
    <row r="38" spans="1:11" ht="21" customHeight="1">
      <c r="A38" s="427" t="s">
        <v>120</v>
      </c>
      <c r="B38" s="428"/>
      <c r="C38" s="429"/>
      <c r="D38" s="430"/>
      <c r="E38" s="431"/>
      <c r="F38" s="432"/>
      <c r="G38" s="431"/>
      <c r="H38" s="430"/>
      <c r="I38" s="431"/>
      <c r="J38" s="433"/>
      <c r="K38" s="434"/>
    </row>
    <row r="39" spans="1:11" ht="21" customHeight="1">
      <c r="A39" s="435" t="s">
        <v>405</v>
      </c>
      <c r="B39" s="436"/>
      <c r="C39" s="437"/>
      <c r="D39" s="438"/>
      <c r="E39" s="438"/>
      <c r="F39" s="439"/>
      <c r="G39" s="440"/>
      <c r="H39" s="438"/>
      <c r="I39" s="441"/>
      <c r="J39" s="442"/>
      <c r="K39" s="443"/>
    </row>
    <row r="40" spans="1:11" ht="21" customHeight="1">
      <c r="A40" s="444" t="s">
        <v>413</v>
      </c>
      <c r="B40" s="445">
        <v>10</v>
      </c>
      <c r="C40" s="520">
        <v>3</v>
      </c>
      <c r="D40" s="521">
        <v>17</v>
      </c>
      <c r="E40" s="521"/>
      <c r="F40" s="522">
        <f>SUM(C40+D40+E40)</f>
        <v>20</v>
      </c>
      <c r="G40" s="523">
        <v>1</v>
      </c>
      <c r="H40" s="521">
        <v>13</v>
      </c>
      <c r="I40" s="524"/>
      <c r="J40" s="525">
        <f>SUM(G40+H40+I40)</f>
        <v>14</v>
      </c>
      <c r="K40" s="526">
        <f>SUM(F40-J40)</f>
        <v>6</v>
      </c>
    </row>
    <row r="41" spans="1:11" ht="21" customHeight="1" thickBot="1">
      <c r="A41" s="461" t="s">
        <v>6</v>
      </c>
      <c r="B41" s="462">
        <f aca="true" t="shared" si="8" ref="B41:K41">SUM(B40:B40)</f>
        <v>10</v>
      </c>
      <c r="C41" s="527">
        <f t="shared" si="8"/>
        <v>3</v>
      </c>
      <c r="D41" s="528">
        <f t="shared" si="8"/>
        <v>17</v>
      </c>
      <c r="E41" s="528">
        <f t="shared" si="8"/>
        <v>0</v>
      </c>
      <c r="F41" s="529">
        <f t="shared" si="8"/>
        <v>20</v>
      </c>
      <c r="G41" s="530">
        <f t="shared" si="8"/>
        <v>1</v>
      </c>
      <c r="H41" s="528">
        <f t="shared" si="8"/>
        <v>13</v>
      </c>
      <c r="I41" s="531">
        <f t="shared" si="8"/>
        <v>0</v>
      </c>
      <c r="J41" s="532">
        <f t="shared" si="8"/>
        <v>14</v>
      </c>
      <c r="K41" s="533">
        <f t="shared" si="8"/>
        <v>6</v>
      </c>
    </row>
    <row r="42" spans="1:11" ht="24.75" thickTop="1">
      <c r="A42" s="470" t="s">
        <v>402</v>
      </c>
      <c r="B42" s="471"/>
      <c r="C42" s="534"/>
      <c r="D42" s="535"/>
      <c r="E42" s="535"/>
      <c r="F42" s="536"/>
      <c r="G42" s="537"/>
      <c r="H42" s="535"/>
      <c r="I42" s="538"/>
      <c r="J42" s="539"/>
      <c r="K42" s="526"/>
    </row>
    <row r="43" spans="1:11" ht="24">
      <c r="A43" s="444" t="s">
        <v>414</v>
      </c>
      <c r="B43" s="471">
        <v>10</v>
      </c>
      <c r="C43" s="520">
        <v>6</v>
      </c>
      <c r="D43" s="521">
        <v>1</v>
      </c>
      <c r="E43" s="521"/>
      <c r="F43" s="522">
        <f>SUM(C43+D43+E43)</f>
        <v>7</v>
      </c>
      <c r="G43" s="523">
        <v>6</v>
      </c>
      <c r="H43" s="521">
        <v>1</v>
      </c>
      <c r="I43" s="524"/>
      <c r="J43" s="525">
        <f>SUM(G43+H43+I43)</f>
        <v>7</v>
      </c>
      <c r="K43" s="526">
        <f>SUM(F43-J43)</f>
        <v>0</v>
      </c>
    </row>
    <row r="44" spans="1:11" ht="24.75" thickBot="1">
      <c r="A44" s="461" t="s">
        <v>6</v>
      </c>
      <c r="B44" s="462">
        <f aca="true" t="shared" si="9" ref="B44:K44">SUM(B43:B43)</f>
        <v>10</v>
      </c>
      <c r="C44" s="527">
        <f t="shared" si="9"/>
        <v>6</v>
      </c>
      <c r="D44" s="528">
        <f t="shared" si="9"/>
        <v>1</v>
      </c>
      <c r="E44" s="528">
        <f t="shared" si="9"/>
        <v>0</v>
      </c>
      <c r="F44" s="529">
        <f t="shared" si="9"/>
        <v>7</v>
      </c>
      <c r="G44" s="530">
        <f t="shared" si="9"/>
        <v>6</v>
      </c>
      <c r="H44" s="528">
        <f t="shared" si="9"/>
        <v>1</v>
      </c>
      <c r="I44" s="531">
        <f t="shared" si="9"/>
        <v>0</v>
      </c>
      <c r="J44" s="532">
        <f t="shared" si="9"/>
        <v>7</v>
      </c>
      <c r="K44" s="533">
        <f t="shared" si="9"/>
        <v>0</v>
      </c>
    </row>
    <row r="45" spans="1:11" ht="25.5" thickBot="1" thickTop="1">
      <c r="A45" s="502" t="s">
        <v>415</v>
      </c>
      <c r="B45" s="540">
        <v>20</v>
      </c>
      <c r="C45" s="504">
        <f>SUM(C44,C41)</f>
        <v>9</v>
      </c>
      <c r="D45" s="505">
        <f aca="true" t="shared" si="10" ref="D45:K45">SUM(D44,D41)</f>
        <v>18</v>
      </c>
      <c r="E45" s="505">
        <f t="shared" si="10"/>
        <v>0</v>
      </c>
      <c r="F45" s="506">
        <f t="shared" si="10"/>
        <v>27</v>
      </c>
      <c r="G45" s="507">
        <f t="shared" si="10"/>
        <v>7</v>
      </c>
      <c r="H45" s="505">
        <f t="shared" si="10"/>
        <v>14</v>
      </c>
      <c r="I45" s="508">
        <f t="shared" si="10"/>
        <v>0</v>
      </c>
      <c r="J45" s="509">
        <f t="shared" si="10"/>
        <v>21</v>
      </c>
      <c r="K45" s="510">
        <f t="shared" si="10"/>
        <v>6</v>
      </c>
    </row>
    <row r="46" ht="24.75" thickTop="1"/>
  </sheetData>
  <sheetProtection/>
  <mergeCells count="10">
    <mergeCell ref="A36:A37"/>
    <mergeCell ref="B36:B37"/>
    <mergeCell ref="C36:F36"/>
    <mergeCell ref="G36:J36"/>
    <mergeCell ref="A1:K1"/>
    <mergeCell ref="A3:A4"/>
    <mergeCell ref="B3:B4"/>
    <mergeCell ref="C3:F3"/>
    <mergeCell ref="G3:J3"/>
    <mergeCell ref="A34:K34"/>
  </mergeCells>
  <printOptions horizontalCentered="1"/>
  <pageMargins left="0.3937007874015748" right="0.3937007874015748" top="0.5905511811023623" bottom="0.3937007874015748" header="0.31496062992125984" footer="0"/>
  <pageSetup firstPageNumber="6" useFirstPageNumber="1" horizontalDpi="600" verticalDpi="600" orientation="portrait" paperSize="9" r:id="rId1"/>
  <headerFooter>
    <oddFooter>&amp;L&amp;12กลุ่มภารกิจทะเบียนนิสิตและบริการการศึกษา&amp;C&amp;12หน้าที่ &amp;P&amp;R&amp;12ข้อมูล ณ วันที่ 1 กรกฎาคม 2554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28"/>
  <sheetViews>
    <sheetView showGridLines="0" zoomScale="80" zoomScaleNormal="80" zoomScalePageLayoutView="0" workbookViewId="0" topLeftCell="A1">
      <pane xSplit="2" ySplit="4" topLeftCell="C5" activePane="bottomRight" state="frozen"/>
      <selection pane="topLeft" activeCell="D103" sqref="D103"/>
      <selection pane="topRight" activeCell="D103" sqref="D103"/>
      <selection pane="bottomLeft" activeCell="D103" sqref="D103"/>
      <selection pane="bottomRight" activeCell="N5" sqref="N5"/>
    </sheetView>
  </sheetViews>
  <sheetFormatPr defaultColWidth="9.00390625" defaultRowHeight="24"/>
  <cols>
    <col min="1" max="1" width="15.625" style="124" customWidth="1"/>
    <col min="2" max="2" width="3.25390625" style="4" customWidth="1"/>
    <col min="3" max="4" width="5.75390625" style="4" customWidth="1"/>
    <col min="5" max="5" width="5.625" style="4" customWidth="1"/>
    <col min="6" max="6" width="4.50390625" style="4" customWidth="1"/>
    <col min="7" max="7" width="5.625" style="4" customWidth="1"/>
    <col min="8" max="8" width="5.875" style="4" customWidth="1"/>
    <col min="9" max="9" width="6.00390625" style="4" customWidth="1"/>
    <col min="10" max="10" width="5.625" style="4" customWidth="1"/>
    <col min="11" max="11" width="7.625" style="4" customWidth="1"/>
    <col min="12" max="12" width="4.375" style="4" customWidth="1"/>
    <col min="13" max="13" width="6.125" style="4" customWidth="1"/>
    <col min="14" max="14" width="5.875" style="4" customWidth="1"/>
    <col min="15" max="15" width="3.875" style="4" customWidth="1"/>
    <col min="16" max="17" width="4.375" style="4" customWidth="1"/>
    <col min="18" max="18" width="5.625" style="4" customWidth="1"/>
    <col min="19" max="19" width="6.00390625" style="4" customWidth="1"/>
    <col min="20" max="20" width="6.25390625" style="4" customWidth="1"/>
    <col min="21" max="21" width="5.50390625" style="4" customWidth="1"/>
    <col min="22" max="22" width="6.50390625" style="4" customWidth="1"/>
    <col min="23" max="23" width="8.00390625" style="4" customWidth="1"/>
    <col min="24" max="16384" width="9.00390625" style="4" customWidth="1"/>
  </cols>
  <sheetData>
    <row r="1" spans="1:23" s="137" customFormat="1" ht="27" thickBot="1">
      <c r="A1" s="847" t="s">
        <v>444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</row>
    <row r="2" spans="1:23" ht="21" customHeight="1">
      <c r="A2" s="585"/>
      <c r="B2" s="593"/>
      <c r="C2" s="848" t="s">
        <v>119</v>
      </c>
      <c r="D2" s="849"/>
      <c r="E2" s="849"/>
      <c r="F2" s="849"/>
      <c r="G2" s="849"/>
      <c r="H2" s="849"/>
      <c r="I2" s="849"/>
      <c r="J2" s="849"/>
      <c r="K2" s="850"/>
      <c r="L2" s="849" t="s">
        <v>120</v>
      </c>
      <c r="M2" s="849"/>
      <c r="N2" s="849"/>
      <c r="O2" s="849"/>
      <c r="P2" s="849"/>
      <c r="Q2" s="849"/>
      <c r="R2" s="849"/>
      <c r="S2" s="849"/>
      <c r="T2" s="849"/>
      <c r="U2" s="851" t="s">
        <v>7</v>
      </c>
      <c r="V2" s="852"/>
      <c r="W2" s="853"/>
    </row>
    <row r="3" spans="1:23" s="27" customFormat="1" ht="19.5" customHeight="1">
      <c r="A3" s="586" t="s">
        <v>107</v>
      </c>
      <c r="B3" s="594" t="s">
        <v>117</v>
      </c>
      <c r="C3" s="857" t="s">
        <v>108</v>
      </c>
      <c r="D3" s="843"/>
      <c r="E3" s="843"/>
      <c r="F3" s="843" t="s">
        <v>109</v>
      </c>
      <c r="G3" s="843"/>
      <c r="H3" s="843"/>
      <c r="I3" s="843" t="s">
        <v>6</v>
      </c>
      <c r="J3" s="843"/>
      <c r="K3" s="858"/>
      <c r="L3" s="859" t="s">
        <v>108</v>
      </c>
      <c r="M3" s="843"/>
      <c r="N3" s="843"/>
      <c r="O3" s="843" t="s">
        <v>109</v>
      </c>
      <c r="P3" s="843"/>
      <c r="Q3" s="843"/>
      <c r="R3" s="843" t="s">
        <v>6</v>
      </c>
      <c r="S3" s="843"/>
      <c r="T3" s="844"/>
      <c r="U3" s="854"/>
      <c r="V3" s="855"/>
      <c r="W3" s="856"/>
    </row>
    <row r="4" spans="1:23" s="27" customFormat="1" ht="21.75" thickBot="1">
      <c r="A4" s="587"/>
      <c r="B4" s="595" t="s">
        <v>116</v>
      </c>
      <c r="C4" s="588" t="s">
        <v>4</v>
      </c>
      <c r="D4" s="589" t="s">
        <v>5</v>
      </c>
      <c r="E4" s="589" t="s">
        <v>6</v>
      </c>
      <c r="F4" s="589" t="s">
        <v>4</v>
      </c>
      <c r="G4" s="589" t="s">
        <v>5</v>
      </c>
      <c r="H4" s="589" t="s">
        <v>6</v>
      </c>
      <c r="I4" s="589" t="s">
        <v>4</v>
      </c>
      <c r="J4" s="589" t="s">
        <v>5</v>
      </c>
      <c r="K4" s="590" t="s">
        <v>6</v>
      </c>
      <c r="L4" s="591" t="s">
        <v>4</v>
      </c>
      <c r="M4" s="589" t="s">
        <v>5</v>
      </c>
      <c r="N4" s="589" t="s">
        <v>6</v>
      </c>
      <c r="O4" s="589" t="s">
        <v>4</v>
      </c>
      <c r="P4" s="589" t="s">
        <v>5</v>
      </c>
      <c r="Q4" s="589" t="s">
        <v>6</v>
      </c>
      <c r="R4" s="589" t="s">
        <v>4</v>
      </c>
      <c r="S4" s="589" t="s">
        <v>5</v>
      </c>
      <c r="T4" s="592" t="s">
        <v>6</v>
      </c>
      <c r="U4" s="588" t="s">
        <v>4</v>
      </c>
      <c r="V4" s="589" t="s">
        <v>5</v>
      </c>
      <c r="W4" s="590" t="s">
        <v>6</v>
      </c>
    </row>
    <row r="5" spans="1:23" s="127" customFormat="1" ht="19.5" customHeight="1">
      <c r="A5" s="596" t="s">
        <v>111</v>
      </c>
      <c r="B5" s="597">
        <v>1</v>
      </c>
      <c r="C5" s="570">
        <f>SUM(ภาคปกติ4ปี!B18,ภาคปกติ4ปี!B32,ภาคปกติ4ปี!B42,ภาคปกติ4ปี!B62,ภาคปกติ4ปี!B75,ภาคปกติ4ปี!B89,ภาคปกติ4ปี!B99)</f>
        <v>572</v>
      </c>
      <c r="D5" s="29">
        <f>SUM(ภาคปกติ4ปี!C18,ภาคปกติ4ปี!C32,ภาคปกติ4ปี!C42,ภาคปกติ4ปี!C62,ภาคปกติ4ปี!C75,ภาคปกติ4ปี!C89,ภาคปกติ4ปี!C99)</f>
        <v>1404</v>
      </c>
      <c r="E5" s="30">
        <f>SUM(C5:D5)</f>
        <v>1976</v>
      </c>
      <c r="F5" s="29">
        <f>SUM(นิติสมทบ3ปี!B9)+นิติสมทบ4ปี!B9</f>
        <v>65</v>
      </c>
      <c r="G5" s="29">
        <f>SUM(นิติสมทบ3ปี!C9)+นิติสมทบ4ปี!C9</f>
        <v>35</v>
      </c>
      <c r="H5" s="30">
        <f aca="true" t="shared" si="0" ref="H5:H14">SUM(F5:G5)</f>
        <v>100</v>
      </c>
      <c r="I5" s="29">
        <f aca="true" t="shared" si="1" ref="I5:J9">SUM(C5,F5)</f>
        <v>637</v>
      </c>
      <c r="J5" s="29">
        <f t="shared" si="1"/>
        <v>1439</v>
      </c>
      <c r="K5" s="571">
        <f aca="true" t="shared" si="2" ref="K5:K13">SUM(I5:J5)</f>
        <v>2076</v>
      </c>
      <c r="L5" s="563">
        <f>SUM('ป.ตรีพัทลุง'!B20,'ป.ตรีพัทลุง'!B29,'ป.ตรีพัทลุง'!B40,'ป.ตรีพัทลุง'!B50)</f>
        <v>129</v>
      </c>
      <c r="M5" s="29">
        <f>SUM('ป.ตรีพัทลุง'!C20,'ป.ตรีพัทลุง'!C29,'ป.ตรีพัทลุง'!C40,'ป.ตรีพัทลุง'!C50)</f>
        <v>413</v>
      </c>
      <c r="N5" s="545">
        <f aca="true" t="shared" si="3" ref="N5:N13">SUM(L5:M5)</f>
        <v>542</v>
      </c>
      <c r="O5" s="29">
        <v>0</v>
      </c>
      <c r="P5" s="29">
        <v>0</v>
      </c>
      <c r="Q5" s="30">
        <f aca="true" t="shared" si="4" ref="Q5:Q10">SUM(O5:P5)</f>
        <v>0</v>
      </c>
      <c r="R5" s="29">
        <f aca="true" t="shared" si="5" ref="R5:T9">SUM(L5,O5)</f>
        <v>129</v>
      </c>
      <c r="S5" s="29">
        <f t="shared" si="5"/>
        <v>413</v>
      </c>
      <c r="T5" s="543">
        <f t="shared" si="5"/>
        <v>542</v>
      </c>
      <c r="U5" s="570">
        <f aca="true" t="shared" si="6" ref="U5:W9">SUM(I5,R5)</f>
        <v>766</v>
      </c>
      <c r="V5" s="29">
        <f t="shared" si="6"/>
        <v>1852</v>
      </c>
      <c r="W5" s="571">
        <f t="shared" si="6"/>
        <v>2618</v>
      </c>
    </row>
    <row r="6" spans="1:23" s="127" customFormat="1" ht="19.5" customHeight="1">
      <c r="A6" s="598"/>
      <c r="B6" s="597">
        <v>2</v>
      </c>
      <c r="C6" s="570">
        <f>SUM(ภาคปกติ4ปี!E18,ภาคปกติ4ปี!E32,ภาคปกติ4ปี!E42,ภาคปกติ4ปี!E62,ภาคปกติ4ปี!E75,ภาคปกติ4ปี!E89,ภาคปกติ4ปี!E99)</f>
        <v>586</v>
      </c>
      <c r="D6" s="29">
        <f>SUM(ภาคปกติ4ปี!F18,ภาคปกติ4ปี!F32,ภาคปกติ4ปี!F42,ภาคปกติ4ปี!F62,ภาคปกติ4ปี!F75,ภาคปกติ4ปี!F89,ภาคปกติ4ปี!F99)</f>
        <v>1635</v>
      </c>
      <c r="E6" s="30">
        <f>SUM(C6:D6)</f>
        <v>2221</v>
      </c>
      <c r="F6" s="29">
        <f>SUM(นิติสมทบ3ปี!E9)+นิติสมทบ4ปี!E9</f>
        <v>57</v>
      </c>
      <c r="G6" s="29">
        <f>SUM(นิติสมทบ3ปี!F9)+นิติสมทบ4ปี!F9</f>
        <v>42</v>
      </c>
      <c r="H6" s="30">
        <f t="shared" si="0"/>
        <v>99</v>
      </c>
      <c r="I6" s="29">
        <f t="shared" si="1"/>
        <v>643</v>
      </c>
      <c r="J6" s="29">
        <f t="shared" si="1"/>
        <v>1677</v>
      </c>
      <c r="K6" s="571">
        <f t="shared" si="2"/>
        <v>2320</v>
      </c>
      <c r="L6" s="563">
        <f>SUM('ป.ตรีพัทลุง'!E20,'ป.ตรีพัทลุง'!E29,'ป.ตรีพัทลุง'!E40,'ป.ตรีพัทลุง'!E50)</f>
        <v>155</v>
      </c>
      <c r="M6" s="29">
        <f>SUM('ป.ตรีพัทลุง'!F20,'ป.ตรีพัทลุง'!F29,'ป.ตรีพัทลุง'!F40,'ป.ตรีพัทลุง'!F50)</f>
        <v>592</v>
      </c>
      <c r="N6" s="545">
        <f t="shared" si="3"/>
        <v>747</v>
      </c>
      <c r="O6" s="29">
        <v>0</v>
      </c>
      <c r="P6" s="29">
        <v>0</v>
      </c>
      <c r="Q6" s="30">
        <f t="shared" si="4"/>
        <v>0</v>
      </c>
      <c r="R6" s="29">
        <f t="shared" si="5"/>
        <v>155</v>
      </c>
      <c r="S6" s="29">
        <f t="shared" si="5"/>
        <v>592</v>
      </c>
      <c r="T6" s="543">
        <f t="shared" si="5"/>
        <v>747</v>
      </c>
      <c r="U6" s="570">
        <f t="shared" si="6"/>
        <v>798</v>
      </c>
      <c r="V6" s="29">
        <f t="shared" si="6"/>
        <v>2269</v>
      </c>
      <c r="W6" s="571">
        <f t="shared" si="6"/>
        <v>3067</v>
      </c>
    </row>
    <row r="7" spans="1:23" s="127" customFormat="1" ht="19.5" customHeight="1">
      <c r="A7" s="598"/>
      <c r="B7" s="597">
        <v>3</v>
      </c>
      <c r="C7" s="570">
        <f>SUM(ภาคปกติ4ปี!H18,ภาคปกติ4ปี!H32,ภาคปกติ4ปี!H42,ภาคปกติ4ปี!H62,ภาคปกติ4ปี!H75,ภาคปกติ4ปี!H89,ภาคปกติ4ปี!H99)</f>
        <v>443</v>
      </c>
      <c r="D7" s="29">
        <f>SUM(ภาคปกติ4ปี!I18,ภาคปกติ4ปี!I32,ภาคปกติ4ปี!I42,ภาคปกติ4ปี!I62,ภาคปกติ4ปี!I75,ภาคปกติ4ปี!I89,ภาคปกติ4ปี!I99)</f>
        <v>1502</v>
      </c>
      <c r="E7" s="30">
        <f>SUM(C7:D7)</f>
        <v>1945</v>
      </c>
      <c r="F7" s="29">
        <f>SUM(นิติสมทบ3ปี!H9)+นิติสมทบ4ปี!H9</f>
        <v>24</v>
      </c>
      <c r="G7" s="29">
        <f>SUM(นิติสมทบ3ปี!I9)+นิติสมทบ4ปี!I9</f>
        <v>14</v>
      </c>
      <c r="H7" s="30">
        <f t="shared" si="0"/>
        <v>38</v>
      </c>
      <c r="I7" s="29">
        <f t="shared" si="1"/>
        <v>467</v>
      </c>
      <c r="J7" s="29">
        <f t="shared" si="1"/>
        <v>1516</v>
      </c>
      <c r="K7" s="571">
        <f t="shared" si="2"/>
        <v>1983</v>
      </c>
      <c r="L7" s="563">
        <f>SUM('ป.ตรีพัทลุง'!H20,'ป.ตรีพัทลุง'!H29,'ป.ตรีพัทลุง'!H40,'ป.ตรีพัทลุง'!H50)</f>
        <v>138</v>
      </c>
      <c r="M7" s="29">
        <f>SUM('ป.ตรีพัทลุง'!I20,'ป.ตรีพัทลุง'!I29,'ป.ตรีพัทลุง'!I40,'ป.ตรีพัทลุง'!I50)</f>
        <v>586</v>
      </c>
      <c r="N7" s="545">
        <f t="shared" si="3"/>
        <v>724</v>
      </c>
      <c r="O7" s="29">
        <v>0</v>
      </c>
      <c r="P7" s="29">
        <v>0</v>
      </c>
      <c r="Q7" s="30">
        <f t="shared" si="4"/>
        <v>0</v>
      </c>
      <c r="R7" s="29">
        <f t="shared" si="5"/>
        <v>138</v>
      </c>
      <c r="S7" s="29">
        <f t="shared" si="5"/>
        <v>586</v>
      </c>
      <c r="T7" s="543">
        <f t="shared" si="5"/>
        <v>724</v>
      </c>
      <c r="U7" s="570">
        <f t="shared" si="6"/>
        <v>605</v>
      </c>
      <c r="V7" s="29">
        <f t="shared" si="6"/>
        <v>2102</v>
      </c>
      <c r="W7" s="571">
        <f t="shared" si="6"/>
        <v>2707</v>
      </c>
    </row>
    <row r="8" spans="1:23" s="127" customFormat="1" ht="19.5" customHeight="1">
      <c r="A8" s="598"/>
      <c r="B8" s="597">
        <v>4</v>
      </c>
      <c r="C8" s="570">
        <f>SUM(ภาคปกติ4ปี!K18,ภาคปกติ4ปี!K32,ภาคปกติ4ปี!K42,ภาคปกติ4ปี!K62,ภาคปกติ4ปี!K75,ภาคปกติ4ปี!K89,ภาคปกติ4ปี!K99)</f>
        <v>467</v>
      </c>
      <c r="D8" s="29">
        <f>SUM(ภาคปกติ4ปี!L18,ภาคปกติ4ปี!L32,ภาคปกติ4ปี!L42,ภาคปกติ4ปี!L62,ภาคปกติ4ปี!L75,ภาคปกติ4ปี!L89,ภาคปกติ4ปี!L99)</f>
        <v>1285</v>
      </c>
      <c r="E8" s="30">
        <f>SUM(C8:D8)</f>
        <v>1752</v>
      </c>
      <c r="F8" s="29">
        <f>SUM(นิติสมทบ3ปี!K9)+นิติสมทบ4ปี!K9+นิติสมทบ4ปี!N9</f>
        <v>37</v>
      </c>
      <c r="G8" s="29">
        <f>SUM(นิติสมทบ3ปี!L9)+นิติสมทบ4ปี!L9+นิติสมทบ4ปี!O9</f>
        <v>11</v>
      </c>
      <c r="H8" s="30">
        <f t="shared" si="0"/>
        <v>48</v>
      </c>
      <c r="I8" s="29">
        <f t="shared" si="1"/>
        <v>504</v>
      </c>
      <c r="J8" s="29">
        <f t="shared" si="1"/>
        <v>1296</v>
      </c>
      <c r="K8" s="571">
        <f t="shared" si="2"/>
        <v>1800</v>
      </c>
      <c r="L8" s="563">
        <f>SUM('ป.ตรีพัทลุง'!K20,'ป.ตรีพัทลุง'!K29,'ป.ตรีพัทลุง'!K40,'ป.ตรีพัทลุง'!K50)</f>
        <v>123</v>
      </c>
      <c r="M8" s="29">
        <f>SUM('ป.ตรีพัทลุง'!L20,'ป.ตรีพัทลุง'!L29,'ป.ตรีพัทลุง'!L40,'ป.ตรีพัทลุง'!L50)</f>
        <v>427</v>
      </c>
      <c r="N8" s="545">
        <f t="shared" si="3"/>
        <v>550</v>
      </c>
      <c r="O8" s="29">
        <v>0</v>
      </c>
      <c r="P8" s="29">
        <v>0</v>
      </c>
      <c r="Q8" s="30">
        <f t="shared" si="4"/>
        <v>0</v>
      </c>
      <c r="R8" s="29">
        <f t="shared" si="5"/>
        <v>123</v>
      </c>
      <c r="S8" s="29">
        <f t="shared" si="5"/>
        <v>427</v>
      </c>
      <c r="T8" s="543">
        <f t="shared" si="5"/>
        <v>550</v>
      </c>
      <c r="U8" s="570">
        <f t="shared" si="6"/>
        <v>627</v>
      </c>
      <c r="V8" s="29">
        <f t="shared" si="6"/>
        <v>1723</v>
      </c>
      <c r="W8" s="571">
        <f t="shared" si="6"/>
        <v>2350</v>
      </c>
    </row>
    <row r="9" spans="1:23" s="127" customFormat="1" ht="19.5" customHeight="1">
      <c r="A9" s="598"/>
      <c r="B9" s="597">
        <v>5</v>
      </c>
      <c r="C9" s="570">
        <f>SUM(ภาคปกติ4ปี!N18,ภาคปกติ4ปี!N32,ภาคปกติ4ปี!N42,ภาคปกติ4ปี!N62,ภาคปกติ4ปี!N75,ภาคปกติ4ปี!N89,ภาคปกติ4ปี!N99)</f>
        <v>136</v>
      </c>
      <c r="D9" s="29">
        <f>SUM(ภาคปกติ4ปี!O18,ภาคปกติ4ปี!O32,ภาคปกติ4ปี!O42,ภาคปกติ4ปี!O62,ภาคปกติ4ปี!O75,ภาคปกติ4ปี!O89,ภาคปกติ4ปี!O99)</f>
        <v>443</v>
      </c>
      <c r="E9" s="30">
        <f>SUM(C9:D9)</f>
        <v>579</v>
      </c>
      <c r="F9" s="29">
        <v>0</v>
      </c>
      <c r="G9" s="29">
        <v>0</v>
      </c>
      <c r="H9" s="30">
        <f t="shared" si="0"/>
        <v>0</v>
      </c>
      <c r="I9" s="29">
        <f t="shared" si="1"/>
        <v>136</v>
      </c>
      <c r="J9" s="29">
        <f t="shared" si="1"/>
        <v>443</v>
      </c>
      <c r="K9" s="571">
        <f t="shared" si="2"/>
        <v>579</v>
      </c>
      <c r="L9" s="563">
        <f>SUM('ป.ตรีพัทลุง'!N20,'ป.ตรีพัทลุง'!N29,'ป.ตรีพัทลุง'!N40,'ป.ตรีพัทลุง'!N50)</f>
        <v>25</v>
      </c>
      <c r="M9" s="546">
        <f>SUM('ป.ตรีพัทลุง'!O20,'ป.ตรีพัทลุง'!O29,'ป.ตรีพัทลุง'!O40,'ป.ตรีพัทลุง'!O50)</f>
        <v>27</v>
      </c>
      <c r="N9" s="545">
        <f t="shared" si="3"/>
        <v>52</v>
      </c>
      <c r="O9" s="29">
        <v>0</v>
      </c>
      <c r="P9" s="29">
        <v>0</v>
      </c>
      <c r="Q9" s="30">
        <f t="shared" si="4"/>
        <v>0</v>
      </c>
      <c r="R9" s="29">
        <f t="shared" si="5"/>
        <v>25</v>
      </c>
      <c r="S9" s="29">
        <f t="shared" si="5"/>
        <v>27</v>
      </c>
      <c r="T9" s="543">
        <f t="shared" si="5"/>
        <v>52</v>
      </c>
      <c r="U9" s="570">
        <f t="shared" si="6"/>
        <v>161</v>
      </c>
      <c r="V9" s="29">
        <f t="shared" si="6"/>
        <v>470</v>
      </c>
      <c r="W9" s="571">
        <f t="shared" si="6"/>
        <v>631</v>
      </c>
    </row>
    <row r="10" spans="1:23" s="129" customFormat="1" ht="21">
      <c r="A10" s="599" t="s">
        <v>6</v>
      </c>
      <c r="B10" s="600"/>
      <c r="C10" s="572">
        <f>SUM(C5:C9)</f>
        <v>2204</v>
      </c>
      <c r="D10" s="32">
        <f>SUM(D5:D9)</f>
        <v>6269</v>
      </c>
      <c r="E10" s="32">
        <f>SUM(E5:E9)</f>
        <v>8473</v>
      </c>
      <c r="F10" s="32">
        <f>SUM(F5:F9)</f>
        <v>183</v>
      </c>
      <c r="G10" s="32">
        <f>SUM(G5:G9)</f>
        <v>102</v>
      </c>
      <c r="H10" s="32">
        <f t="shared" si="0"/>
        <v>285</v>
      </c>
      <c r="I10" s="32">
        <f>SUM(I5:I9)</f>
        <v>2387</v>
      </c>
      <c r="J10" s="32">
        <f>SUM(J5:J9)</f>
        <v>6371</v>
      </c>
      <c r="K10" s="573">
        <f t="shared" si="2"/>
        <v>8758</v>
      </c>
      <c r="L10" s="564">
        <f>SUM(L5:L9)</f>
        <v>570</v>
      </c>
      <c r="M10" s="32">
        <f>SUM(M5:M9)</f>
        <v>2045</v>
      </c>
      <c r="N10" s="548">
        <f t="shared" si="3"/>
        <v>2615</v>
      </c>
      <c r="O10" s="32">
        <f>SUM(O5:O9)</f>
        <v>0</v>
      </c>
      <c r="P10" s="32">
        <f>SUM(P5:P9)</f>
        <v>0</v>
      </c>
      <c r="Q10" s="32">
        <f t="shared" si="4"/>
        <v>0</v>
      </c>
      <c r="R10" s="32">
        <f aca="true" t="shared" si="7" ref="R10:W10">SUM(R5:R9)</f>
        <v>570</v>
      </c>
      <c r="S10" s="32">
        <f t="shared" si="7"/>
        <v>2045</v>
      </c>
      <c r="T10" s="547">
        <f t="shared" si="7"/>
        <v>2615</v>
      </c>
      <c r="U10" s="572">
        <f t="shared" si="7"/>
        <v>2957</v>
      </c>
      <c r="V10" s="32">
        <f t="shared" si="7"/>
        <v>8416</v>
      </c>
      <c r="W10" s="573">
        <f t="shared" si="7"/>
        <v>11373</v>
      </c>
    </row>
    <row r="11" spans="1:23" s="127" customFormat="1" ht="20.25" customHeight="1">
      <c r="A11" s="596" t="s">
        <v>110</v>
      </c>
      <c r="B11" s="597">
        <v>3</v>
      </c>
      <c r="C11" s="570">
        <f>SUM(ภาคปกติ2ปี!B12)</f>
        <v>19</v>
      </c>
      <c r="D11" s="29">
        <f>SUM(ภาคปกติ2ปี!C12)</f>
        <v>162</v>
      </c>
      <c r="E11" s="30">
        <f>SUM(C11:D11)</f>
        <v>181</v>
      </c>
      <c r="F11" s="29">
        <f>SUM(ภาคสมทบ2ปี!B15)</f>
        <v>32</v>
      </c>
      <c r="G11" s="29">
        <f>SUM(ภาคสมทบ2ปี!C15)</f>
        <v>271</v>
      </c>
      <c r="H11" s="30">
        <f t="shared" si="0"/>
        <v>303</v>
      </c>
      <c r="I11" s="29">
        <f aca="true" t="shared" si="8" ref="I11:J13">SUM(C11,F11)</f>
        <v>51</v>
      </c>
      <c r="J11" s="29">
        <f t="shared" si="8"/>
        <v>433</v>
      </c>
      <c r="K11" s="571">
        <f t="shared" si="2"/>
        <v>484</v>
      </c>
      <c r="L11" s="563">
        <v>0</v>
      </c>
      <c r="M11" s="549">
        <v>0</v>
      </c>
      <c r="N11" s="119">
        <f t="shared" si="3"/>
        <v>0</v>
      </c>
      <c r="O11" s="550">
        <v>0</v>
      </c>
      <c r="P11" s="549">
        <v>0</v>
      </c>
      <c r="Q11" s="119">
        <f>SUM('[1]ป.บัณฑิต'!G8)</f>
        <v>0</v>
      </c>
      <c r="R11" s="29">
        <f aca="true" t="shared" si="9" ref="R11:T13">SUM(L11,O11)</f>
        <v>0</v>
      </c>
      <c r="S11" s="29">
        <f t="shared" si="9"/>
        <v>0</v>
      </c>
      <c r="T11" s="543">
        <f t="shared" si="9"/>
        <v>0</v>
      </c>
      <c r="U11" s="570">
        <f aca="true" t="shared" si="10" ref="U11:V13">SUM(I11,R11)</f>
        <v>51</v>
      </c>
      <c r="V11" s="29">
        <f t="shared" si="10"/>
        <v>433</v>
      </c>
      <c r="W11" s="571">
        <f>SUM(U11:V11)</f>
        <v>484</v>
      </c>
    </row>
    <row r="12" spans="1:23" s="127" customFormat="1" ht="20.25" customHeight="1">
      <c r="A12" s="596" t="s">
        <v>303</v>
      </c>
      <c r="B12" s="597">
        <v>4</v>
      </c>
      <c r="C12" s="570">
        <f>SUM(ภาคปกติ2ปี!E12)</f>
        <v>14</v>
      </c>
      <c r="D12" s="29">
        <f>SUM(ภาคปกติ2ปี!F12)</f>
        <v>199</v>
      </c>
      <c r="E12" s="30">
        <f>SUM(C12:D12)</f>
        <v>213</v>
      </c>
      <c r="F12" s="29">
        <f>SUM(ภาคสมทบ2ปี!E15)</f>
        <v>13</v>
      </c>
      <c r="G12" s="29">
        <f>SUM(ภาคสมทบ2ปี!F15)</f>
        <v>193</v>
      </c>
      <c r="H12" s="30">
        <f t="shared" si="0"/>
        <v>206</v>
      </c>
      <c r="I12" s="29">
        <f t="shared" si="8"/>
        <v>27</v>
      </c>
      <c r="J12" s="29">
        <f t="shared" si="8"/>
        <v>392</v>
      </c>
      <c r="K12" s="571">
        <f t="shared" si="2"/>
        <v>419</v>
      </c>
      <c r="L12" s="563">
        <v>0</v>
      </c>
      <c r="M12" s="29">
        <v>0</v>
      </c>
      <c r="N12" s="119">
        <f t="shared" si="3"/>
        <v>0</v>
      </c>
      <c r="O12" s="544">
        <f>SUM('[1]ป.บัณฑิต'!E9)</f>
        <v>0</v>
      </c>
      <c r="P12" s="29">
        <f>SUM('[1]ป.บัณฑิต'!F9)</f>
        <v>0</v>
      </c>
      <c r="Q12" s="119">
        <f>SUM('[1]ป.บัณฑิต'!G9)</f>
        <v>0</v>
      </c>
      <c r="R12" s="29">
        <f t="shared" si="9"/>
        <v>0</v>
      </c>
      <c r="S12" s="29">
        <f t="shared" si="9"/>
        <v>0</v>
      </c>
      <c r="T12" s="543">
        <f t="shared" si="9"/>
        <v>0</v>
      </c>
      <c r="U12" s="570">
        <f t="shared" si="10"/>
        <v>27</v>
      </c>
      <c r="V12" s="29">
        <f t="shared" si="10"/>
        <v>392</v>
      </c>
      <c r="W12" s="571">
        <f>SUM(U12:V12)</f>
        <v>419</v>
      </c>
    </row>
    <row r="13" spans="1:23" s="127" customFormat="1" ht="20.25" customHeight="1">
      <c r="A13" s="598"/>
      <c r="B13" s="597">
        <v>5</v>
      </c>
      <c r="C13" s="570">
        <f>SUM(ภาคปกติ2ปี!H12)</f>
        <v>2</v>
      </c>
      <c r="D13" s="29">
        <f>SUM(ภาคปกติ2ปี!I12)</f>
        <v>14</v>
      </c>
      <c r="E13" s="30">
        <f>SUM(C13:D13)</f>
        <v>16</v>
      </c>
      <c r="F13" s="29">
        <f>SUM(ภาคสมทบ2ปี!H15)</f>
        <v>2</v>
      </c>
      <c r="G13" s="29">
        <f>SUM(ภาคสมทบ2ปี!I15)</f>
        <v>27</v>
      </c>
      <c r="H13" s="30">
        <f t="shared" si="0"/>
        <v>29</v>
      </c>
      <c r="I13" s="29">
        <f t="shared" si="8"/>
        <v>4</v>
      </c>
      <c r="J13" s="29">
        <f t="shared" si="8"/>
        <v>41</v>
      </c>
      <c r="K13" s="571">
        <f t="shared" si="2"/>
        <v>45</v>
      </c>
      <c r="L13" s="563">
        <v>0</v>
      </c>
      <c r="M13" s="546">
        <v>0</v>
      </c>
      <c r="N13" s="119">
        <f t="shared" si="3"/>
        <v>0</v>
      </c>
      <c r="O13" s="544">
        <f>SUM('[1]ป.บัณฑิต'!H9)</f>
        <v>0</v>
      </c>
      <c r="P13" s="29">
        <f>SUM('[1]ป.บัณฑิต'!I9)</f>
        <v>0</v>
      </c>
      <c r="Q13" s="119">
        <f>SUM('[1]ป.บัณฑิต'!J9)</f>
        <v>0</v>
      </c>
      <c r="R13" s="29">
        <f t="shared" si="9"/>
        <v>0</v>
      </c>
      <c r="S13" s="29">
        <f t="shared" si="9"/>
        <v>0</v>
      </c>
      <c r="T13" s="543">
        <f t="shared" si="9"/>
        <v>0</v>
      </c>
      <c r="U13" s="570">
        <f t="shared" si="10"/>
        <v>4</v>
      </c>
      <c r="V13" s="29">
        <f t="shared" si="10"/>
        <v>41</v>
      </c>
      <c r="W13" s="571">
        <f>SUM(U13:V13)</f>
        <v>45</v>
      </c>
    </row>
    <row r="14" spans="1:23" s="129" customFormat="1" ht="21.75" thickBot="1">
      <c r="A14" s="601" t="s">
        <v>6</v>
      </c>
      <c r="B14" s="602"/>
      <c r="C14" s="574">
        <f>SUM(C11:C13)</f>
        <v>35</v>
      </c>
      <c r="D14" s="551">
        <f>SUM(D11:D13)</f>
        <v>375</v>
      </c>
      <c r="E14" s="551">
        <f>SUM(C14:D14)</f>
        <v>410</v>
      </c>
      <c r="F14" s="551">
        <f aca="true" t="shared" si="11" ref="F14:V14">SUM(F11:F13)</f>
        <v>47</v>
      </c>
      <c r="G14" s="551">
        <f t="shared" si="11"/>
        <v>491</v>
      </c>
      <c r="H14" s="551">
        <f t="shared" si="0"/>
        <v>538</v>
      </c>
      <c r="I14" s="551">
        <f t="shared" si="11"/>
        <v>82</v>
      </c>
      <c r="J14" s="551">
        <f t="shared" si="11"/>
        <v>866</v>
      </c>
      <c r="K14" s="575">
        <f t="shared" si="11"/>
        <v>948</v>
      </c>
      <c r="L14" s="553">
        <f>SUM(L11:L13)</f>
        <v>0</v>
      </c>
      <c r="M14" s="551">
        <f t="shared" si="11"/>
        <v>0</v>
      </c>
      <c r="N14" s="553">
        <f t="shared" si="11"/>
        <v>0</v>
      </c>
      <c r="O14" s="552">
        <f t="shared" si="11"/>
        <v>0</v>
      </c>
      <c r="P14" s="551">
        <f t="shared" si="11"/>
        <v>0</v>
      </c>
      <c r="Q14" s="554">
        <f t="shared" si="11"/>
        <v>0</v>
      </c>
      <c r="R14" s="551">
        <f t="shared" si="11"/>
        <v>0</v>
      </c>
      <c r="S14" s="551">
        <f t="shared" si="11"/>
        <v>0</v>
      </c>
      <c r="T14" s="552">
        <f t="shared" si="11"/>
        <v>0</v>
      </c>
      <c r="U14" s="574">
        <f t="shared" si="11"/>
        <v>82</v>
      </c>
      <c r="V14" s="551">
        <f t="shared" si="11"/>
        <v>866</v>
      </c>
      <c r="W14" s="575">
        <f>SUM(W11:W13)</f>
        <v>948</v>
      </c>
    </row>
    <row r="15" spans="1:23" s="129" customFormat="1" ht="24.75" thickBot="1" thickTop="1">
      <c r="A15" s="603" t="s">
        <v>112</v>
      </c>
      <c r="B15" s="604"/>
      <c r="C15" s="576">
        <f>SUM(C14,C10)</f>
        <v>2239</v>
      </c>
      <c r="D15" s="561">
        <f>SUM(D14,D10)</f>
        <v>6644</v>
      </c>
      <c r="E15" s="561">
        <f>SUM(E14,E10)</f>
        <v>8883</v>
      </c>
      <c r="F15" s="561">
        <f aca="true" t="shared" si="12" ref="F15:W15">SUM(F10,F14)</f>
        <v>230</v>
      </c>
      <c r="G15" s="561">
        <f t="shared" si="12"/>
        <v>593</v>
      </c>
      <c r="H15" s="561">
        <f t="shared" si="12"/>
        <v>823</v>
      </c>
      <c r="I15" s="561">
        <f t="shared" si="12"/>
        <v>2469</v>
      </c>
      <c r="J15" s="562">
        <f t="shared" si="12"/>
        <v>7237</v>
      </c>
      <c r="K15" s="560">
        <f t="shared" si="12"/>
        <v>9706</v>
      </c>
      <c r="L15" s="565">
        <f t="shared" si="12"/>
        <v>570</v>
      </c>
      <c r="M15" s="562">
        <f t="shared" si="12"/>
        <v>2045</v>
      </c>
      <c r="N15" s="562">
        <f t="shared" si="12"/>
        <v>2615</v>
      </c>
      <c r="O15" s="561">
        <f t="shared" si="12"/>
        <v>0</v>
      </c>
      <c r="P15" s="562">
        <f t="shared" si="12"/>
        <v>0</v>
      </c>
      <c r="Q15" s="562">
        <f t="shared" si="12"/>
        <v>0</v>
      </c>
      <c r="R15" s="561">
        <f t="shared" si="12"/>
        <v>570</v>
      </c>
      <c r="S15" s="561">
        <f t="shared" si="12"/>
        <v>2045</v>
      </c>
      <c r="T15" s="559">
        <f t="shared" si="12"/>
        <v>2615</v>
      </c>
      <c r="U15" s="576">
        <f t="shared" si="12"/>
        <v>3039</v>
      </c>
      <c r="V15" s="561">
        <f t="shared" si="12"/>
        <v>9282</v>
      </c>
      <c r="W15" s="583">
        <f t="shared" si="12"/>
        <v>12321</v>
      </c>
    </row>
    <row r="16" spans="1:23" s="127" customFormat="1" ht="21.75" thickTop="1">
      <c r="A16" s="596" t="s">
        <v>150</v>
      </c>
      <c r="B16" s="597">
        <v>1</v>
      </c>
      <c r="C16" s="570">
        <f>SUM('ป.โทสงขลา'!B8)</f>
        <v>8</v>
      </c>
      <c r="D16" s="29">
        <f>SUM('ป.โทสงขลา'!C8)</f>
        <v>28</v>
      </c>
      <c r="E16" s="30">
        <f aca="true" t="shared" si="13" ref="E16:E26">SUM(C16:D16)</f>
        <v>36</v>
      </c>
      <c r="F16" s="29">
        <f>SUM('ป.โทสงขลา'!B16)</f>
        <v>10</v>
      </c>
      <c r="G16" s="29">
        <f>SUM('ป.โทสงขลา'!C16)</f>
        <v>25</v>
      </c>
      <c r="H16" s="30">
        <f>SUM(F16:G16)</f>
        <v>35</v>
      </c>
      <c r="I16" s="29">
        <f>SUM(C16,F16)</f>
        <v>18</v>
      </c>
      <c r="J16" s="29">
        <f>SUM(D16,G16)</f>
        <v>53</v>
      </c>
      <c r="K16" s="577">
        <f aca="true" t="shared" si="14" ref="K16:K26">SUM(I16:J16)</f>
        <v>71</v>
      </c>
      <c r="L16" s="566">
        <v>0</v>
      </c>
      <c r="M16" s="29">
        <v>0</v>
      </c>
      <c r="N16" s="30">
        <f>SUM(L16:M16)</f>
        <v>0</v>
      </c>
      <c r="O16" s="29">
        <v>0</v>
      </c>
      <c r="P16" s="29">
        <v>0</v>
      </c>
      <c r="Q16" s="30">
        <f>SUM(O16:P16)</f>
        <v>0</v>
      </c>
      <c r="R16" s="29">
        <f>SUM(L16,O16)</f>
        <v>0</v>
      </c>
      <c r="S16" s="29">
        <f>SUM(M16,P16)</f>
        <v>0</v>
      </c>
      <c r="T16" s="543">
        <f aca="true" t="shared" si="15" ref="T16:T25">SUM(R16:S16)</f>
        <v>0</v>
      </c>
      <c r="U16" s="570">
        <f>SUM(I16,R16)</f>
        <v>18</v>
      </c>
      <c r="V16" s="29">
        <f>SUM(J16,S16)</f>
        <v>53</v>
      </c>
      <c r="W16" s="571">
        <f aca="true" t="shared" si="16" ref="W16:W22">SUM(U16:V16)</f>
        <v>71</v>
      </c>
    </row>
    <row r="17" spans="1:23" s="127" customFormat="1" ht="21">
      <c r="A17" s="596"/>
      <c r="B17" s="597">
        <v>2</v>
      </c>
      <c r="C17" s="570">
        <f>SUM('ป.โทสงขลา'!E8)</f>
        <v>0</v>
      </c>
      <c r="D17" s="29">
        <f>SUM('ป.โทสงขลา'!F8)</f>
        <v>1</v>
      </c>
      <c r="E17" s="30">
        <f>SUM(C17:D17)</f>
        <v>1</v>
      </c>
      <c r="F17" s="29">
        <f>SUM('ป.โทสงขลา'!E16)</f>
        <v>0</v>
      </c>
      <c r="G17" s="29">
        <f>SUM('ป.โทสงขลา'!F16)</f>
        <v>0</v>
      </c>
      <c r="H17" s="30">
        <f>SUM(F17:G17)</f>
        <v>0</v>
      </c>
      <c r="I17" s="29">
        <f>SUM(C17,F17)</f>
        <v>0</v>
      </c>
      <c r="J17" s="29">
        <f>SUM(D17,G17)</f>
        <v>1</v>
      </c>
      <c r="K17" s="571">
        <f>SUM(I17:J17)</f>
        <v>1</v>
      </c>
      <c r="L17" s="566">
        <v>0</v>
      </c>
      <c r="M17" s="29">
        <v>0</v>
      </c>
      <c r="N17" s="30">
        <f>SUM(L17:M17)</f>
        <v>0</v>
      </c>
      <c r="O17" s="29">
        <v>0</v>
      </c>
      <c r="P17" s="29">
        <v>0</v>
      </c>
      <c r="Q17" s="30">
        <f>SUM(O17:P17)</f>
        <v>0</v>
      </c>
      <c r="R17" s="29">
        <v>0</v>
      </c>
      <c r="S17" s="29">
        <v>0</v>
      </c>
      <c r="T17" s="543">
        <f>SUM(R17:S17)</f>
        <v>0</v>
      </c>
      <c r="U17" s="570">
        <f>SUM(I17,R17)</f>
        <v>0</v>
      </c>
      <c r="V17" s="29">
        <f>SUM(J17,S17)</f>
        <v>1</v>
      </c>
      <c r="W17" s="571">
        <f>SUM(U17:V17)</f>
        <v>1</v>
      </c>
    </row>
    <row r="18" spans="1:23" s="129" customFormat="1" ht="21">
      <c r="A18" s="599" t="s">
        <v>6</v>
      </c>
      <c r="B18" s="600"/>
      <c r="C18" s="572">
        <f>SUM(C16:C17)</f>
        <v>8</v>
      </c>
      <c r="D18" s="32">
        <f aca="true" t="shared" si="17" ref="D18:W18">SUM(D16:D17)</f>
        <v>29</v>
      </c>
      <c r="E18" s="32">
        <f t="shared" si="17"/>
        <v>37</v>
      </c>
      <c r="F18" s="32">
        <f t="shared" si="17"/>
        <v>10</v>
      </c>
      <c r="G18" s="32">
        <f t="shared" si="17"/>
        <v>25</v>
      </c>
      <c r="H18" s="32">
        <f t="shared" si="17"/>
        <v>35</v>
      </c>
      <c r="I18" s="32">
        <f t="shared" si="17"/>
        <v>18</v>
      </c>
      <c r="J18" s="32">
        <f t="shared" si="17"/>
        <v>54</v>
      </c>
      <c r="K18" s="573">
        <f t="shared" si="17"/>
        <v>72</v>
      </c>
      <c r="L18" s="548">
        <f aca="true" t="shared" si="18" ref="L18:T18">SUM(L16:L17)</f>
        <v>0</v>
      </c>
      <c r="M18" s="32">
        <f t="shared" si="18"/>
        <v>0</v>
      </c>
      <c r="N18" s="32">
        <f t="shared" si="18"/>
        <v>0</v>
      </c>
      <c r="O18" s="32">
        <f t="shared" si="18"/>
        <v>0</v>
      </c>
      <c r="P18" s="32">
        <f t="shared" si="18"/>
        <v>0</v>
      </c>
      <c r="Q18" s="32">
        <f t="shared" si="18"/>
        <v>0</v>
      </c>
      <c r="R18" s="32">
        <f t="shared" si="18"/>
        <v>0</v>
      </c>
      <c r="S18" s="32">
        <f t="shared" si="18"/>
        <v>0</v>
      </c>
      <c r="T18" s="547">
        <f t="shared" si="18"/>
        <v>0</v>
      </c>
      <c r="U18" s="572">
        <f t="shared" si="17"/>
        <v>18</v>
      </c>
      <c r="V18" s="32">
        <f t="shared" si="17"/>
        <v>54</v>
      </c>
      <c r="W18" s="573">
        <f t="shared" si="17"/>
        <v>72</v>
      </c>
    </row>
    <row r="19" spans="1:23" s="127" customFormat="1" ht="17.25" customHeight="1">
      <c r="A19" s="596" t="s">
        <v>113</v>
      </c>
      <c r="B19" s="597">
        <v>1</v>
      </c>
      <c r="C19" s="570">
        <f>SUM('ป.โทสงขลา'!B53)</f>
        <v>18</v>
      </c>
      <c r="D19" s="29">
        <f>SUM('ป.โทสงขลา'!C53)</f>
        <v>51</v>
      </c>
      <c r="E19" s="30">
        <f t="shared" si="13"/>
        <v>69</v>
      </c>
      <c r="F19" s="29">
        <f>SUM('ป.โทสงขลา'!B90)</f>
        <v>175</v>
      </c>
      <c r="G19" s="29">
        <f>SUM('ป.โทสงขลา'!C90)</f>
        <v>403</v>
      </c>
      <c r="H19" s="30">
        <f aca="true" t="shared" si="19" ref="H19:H25">SUM(F19:G19)</f>
        <v>578</v>
      </c>
      <c r="I19" s="29">
        <f aca="true" t="shared" si="20" ref="I19:J21">SUM(C19,F19)</f>
        <v>193</v>
      </c>
      <c r="J19" s="29">
        <f t="shared" si="20"/>
        <v>454</v>
      </c>
      <c r="K19" s="571">
        <f t="shared" si="14"/>
        <v>647</v>
      </c>
      <c r="L19" s="567">
        <f>SUM('ป.โทพัทลุง'!B11)</f>
        <v>6</v>
      </c>
      <c r="M19" s="550">
        <f>SUM('ป.โทพัทลุง'!C11)</f>
        <v>1</v>
      </c>
      <c r="N19" s="551">
        <f aca="true" t="shared" si="21" ref="N19:N25">SUM(L19:M19)</f>
        <v>7</v>
      </c>
      <c r="O19" s="29">
        <f>SUM('ป.โทพัทลุง'!B26)</f>
        <v>3</v>
      </c>
      <c r="P19" s="29">
        <f>SUM('ป.โทพัทลุง'!C26)</f>
        <v>11</v>
      </c>
      <c r="Q19" s="30">
        <f aca="true" t="shared" si="22" ref="Q19:Q25">SUM(O19:P19)</f>
        <v>14</v>
      </c>
      <c r="R19" s="29">
        <f aca="true" t="shared" si="23" ref="R19:S21">SUM(L19,O19)</f>
        <v>9</v>
      </c>
      <c r="S19" s="29">
        <f t="shared" si="23"/>
        <v>12</v>
      </c>
      <c r="T19" s="543">
        <f t="shared" si="15"/>
        <v>21</v>
      </c>
      <c r="U19" s="570">
        <f aca="true" t="shared" si="24" ref="U19:V21">SUM(I19,R19)</f>
        <v>202</v>
      </c>
      <c r="V19" s="29">
        <f t="shared" si="24"/>
        <v>466</v>
      </c>
      <c r="W19" s="571">
        <f t="shared" si="16"/>
        <v>668</v>
      </c>
    </row>
    <row r="20" spans="1:23" s="127" customFormat="1" ht="17.25" customHeight="1">
      <c r="A20" s="596"/>
      <c r="B20" s="597">
        <v>2</v>
      </c>
      <c r="C20" s="570">
        <f>SUM('ป.โทสงขลา'!E53)</f>
        <v>16</v>
      </c>
      <c r="D20" s="29">
        <f>SUM('ป.โทสงขลา'!F53)</f>
        <v>33</v>
      </c>
      <c r="E20" s="30">
        <f t="shared" si="13"/>
        <v>49</v>
      </c>
      <c r="F20" s="29">
        <f>SUM('ป.โทสงขลา'!E90)</f>
        <v>128</v>
      </c>
      <c r="G20" s="29">
        <f>SUM('ป.โทสงขลา'!F90)</f>
        <v>237</v>
      </c>
      <c r="H20" s="30">
        <f t="shared" si="19"/>
        <v>365</v>
      </c>
      <c r="I20" s="29">
        <f t="shared" si="20"/>
        <v>144</v>
      </c>
      <c r="J20" s="29">
        <f t="shared" si="20"/>
        <v>270</v>
      </c>
      <c r="K20" s="571">
        <f t="shared" si="14"/>
        <v>414</v>
      </c>
      <c r="L20" s="563">
        <f>SUM('ป.โทพัทลุง'!E11)</f>
        <v>0</v>
      </c>
      <c r="M20" s="544">
        <f>SUM('ป.โทพัทลุง'!F11)</f>
        <v>2</v>
      </c>
      <c r="N20" s="30">
        <f t="shared" si="21"/>
        <v>2</v>
      </c>
      <c r="O20" s="29">
        <f>SUM('ป.โทพัทลุง'!E26)</f>
        <v>0</v>
      </c>
      <c r="P20" s="29">
        <f>SUM('ป.โทพัทลุง'!F26)</f>
        <v>0</v>
      </c>
      <c r="Q20" s="30">
        <f t="shared" si="22"/>
        <v>0</v>
      </c>
      <c r="R20" s="29">
        <f t="shared" si="23"/>
        <v>0</v>
      </c>
      <c r="S20" s="29">
        <f t="shared" si="23"/>
        <v>2</v>
      </c>
      <c r="T20" s="543">
        <f t="shared" si="15"/>
        <v>2</v>
      </c>
      <c r="U20" s="570">
        <f t="shared" si="24"/>
        <v>144</v>
      </c>
      <c r="V20" s="29">
        <f t="shared" si="24"/>
        <v>272</v>
      </c>
      <c r="W20" s="571">
        <f t="shared" si="16"/>
        <v>416</v>
      </c>
    </row>
    <row r="21" spans="1:23" s="127" customFormat="1" ht="17.25" customHeight="1">
      <c r="A21" s="596"/>
      <c r="B21" s="597">
        <v>3</v>
      </c>
      <c r="C21" s="570">
        <f>SUM('ป.โทสงขลา'!H53)</f>
        <v>39</v>
      </c>
      <c r="D21" s="29">
        <f>SUM('ป.โทสงขลา'!I53)</f>
        <v>92</v>
      </c>
      <c r="E21" s="30">
        <f t="shared" si="13"/>
        <v>131</v>
      </c>
      <c r="F21" s="29">
        <f>SUM('ป.โทสงขลา'!H90)</f>
        <v>103</v>
      </c>
      <c r="G21" s="29">
        <f>SUM('ป.โทสงขลา'!I90)</f>
        <v>261</v>
      </c>
      <c r="H21" s="30">
        <f t="shared" si="19"/>
        <v>364</v>
      </c>
      <c r="I21" s="29">
        <f t="shared" si="20"/>
        <v>142</v>
      </c>
      <c r="J21" s="29">
        <f t="shared" si="20"/>
        <v>353</v>
      </c>
      <c r="K21" s="571">
        <f t="shared" si="14"/>
        <v>495</v>
      </c>
      <c r="L21" s="568">
        <f>SUM('ป.โทพัทลุง'!H11)</f>
        <v>2</v>
      </c>
      <c r="M21" s="556">
        <f>SUM('ป.โทพัทลุง'!I11)</f>
        <v>0</v>
      </c>
      <c r="N21" s="557">
        <f t="shared" si="21"/>
        <v>2</v>
      </c>
      <c r="O21" s="29">
        <f>SUM('ป.โทพัทลุง'!H26)</f>
        <v>17</v>
      </c>
      <c r="P21" s="29">
        <f>SUM('ป.โทพัทลุง'!I26)</f>
        <v>15</v>
      </c>
      <c r="Q21" s="30">
        <f t="shared" si="22"/>
        <v>32</v>
      </c>
      <c r="R21" s="29">
        <f t="shared" si="23"/>
        <v>19</v>
      </c>
      <c r="S21" s="29">
        <f t="shared" si="23"/>
        <v>15</v>
      </c>
      <c r="T21" s="543">
        <f t="shared" si="15"/>
        <v>34</v>
      </c>
      <c r="U21" s="570">
        <f t="shared" si="24"/>
        <v>161</v>
      </c>
      <c r="V21" s="29">
        <f t="shared" si="24"/>
        <v>368</v>
      </c>
      <c r="W21" s="571">
        <f t="shared" si="16"/>
        <v>529</v>
      </c>
    </row>
    <row r="22" spans="1:23" s="129" customFormat="1" ht="21">
      <c r="A22" s="599" t="s">
        <v>6</v>
      </c>
      <c r="B22" s="600"/>
      <c r="C22" s="572">
        <f>SUM(C19:C21)</f>
        <v>73</v>
      </c>
      <c r="D22" s="32">
        <f>SUM(D19:D21)</f>
        <v>176</v>
      </c>
      <c r="E22" s="32">
        <f t="shared" si="13"/>
        <v>249</v>
      </c>
      <c r="F22" s="32">
        <f>SUM(F19:F21)</f>
        <v>406</v>
      </c>
      <c r="G22" s="32">
        <f>SUM(G19:G21)</f>
        <v>901</v>
      </c>
      <c r="H22" s="32">
        <f t="shared" si="19"/>
        <v>1307</v>
      </c>
      <c r="I22" s="32">
        <f>SUM(I19:I21)</f>
        <v>479</v>
      </c>
      <c r="J22" s="32">
        <f>SUM(J19:J21)</f>
        <v>1077</v>
      </c>
      <c r="K22" s="578">
        <f t="shared" si="14"/>
        <v>1556</v>
      </c>
      <c r="L22" s="564">
        <f>SUM(L19:L21)</f>
        <v>8</v>
      </c>
      <c r="M22" s="32">
        <f>SUM(M19:M21)</f>
        <v>3</v>
      </c>
      <c r="N22" s="548">
        <f t="shared" si="21"/>
        <v>11</v>
      </c>
      <c r="O22" s="32">
        <f>SUM(O19:O21)</f>
        <v>20</v>
      </c>
      <c r="P22" s="32">
        <f>SUM(P19:P21)</f>
        <v>26</v>
      </c>
      <c r="Q22" s="32">
        <f t="shared" si="22"/>
        <v>46</v>
      </c>
      <c r="R22" s="32">
        <f>SUM(R19:R21)</f>
        <v>28</v>
      </c>
      <c r="S22" s="32">
        <f>SUM(S19:S21)</f>
        <v>29</v>
      </c>
      <c r="T22" s="558">
        <f t="shared" si="15"/>
        <v>57</v>
      </c>
      <c r="U22" s="572">
        <f>SUM(U19:U21)</f>
        <v>507</v>
      </c>
      <c r="V22" s="32">
        <f>SUM(V19:V21)</f>
        <v>1106</v>
      </c>
      <c r="W22" s="578">
        <f t="shared" si="16"/>
        <v>1613</v>
      </c>
    </row>
    <row r="23" spans="1:23" s="127" customFormat="1" ht="16.5" customHeight="1">
      <c r="A23" s="596" t="s">
        <v>114</v>
      </c>
      <c r="B23" s="597">
        <v>1</v>
      </c>
      <c r="C23" s="570">
        <f>SUM('ป.โทสงขลา'!B100)</f>
        <v>0</v>
      </c>
      <c r="D23" s="29">
        <f>SUM('ป.โทสงขลา'!C100)</f>
        <v>0</v>
      </c>
      <c r="E23" s="30">
        <f t="shared" si="13"/>
        <v>0</v>
      </c>
      <c r="F23" s="29">
        <f>SUM('ป.โทสงขลา'!B110)</f>
        <v>0</v>
      </c>
      <c r="G23" s="29">
        <f>SUM('ป.โทสงขลา'!C110)</f>
        <v>0</v>
      </c>
      <c r="H23" s="29">
        <f t="shared" si="19"/>
        <v>0</v>
      </c>
      <c r="I23" s="29">
        <f aca="true" t="shared" si="25" ref="I23:J25">SUM(C23,F23)</f>
        <v>0</v>
      </c>
      <c r="J23" s="29">
        <f t="shared" si="25"/>
        <v>0</v>
      </c>
      <c r="K23" s="571">
        <f t="shared" si="14"/>
        <v>0</v>
      </c>
      <c r="L23" s="566" t="s">
        <v>118</v>
      </c>
      <c r="M23" s="29" t="s">
        <v>118</v>
      </c>
      <c r="N23" s="30">
        <f t="shared" si="21"/>
        <v>0</v>
      </c>
      <c r="O23" s="29" t="s">
        <v>118</v>
      </c>
      <c r="P23" s="29" t="s">
        <v>118</v>
      </c>
      <c r="Q23" s="30">
        <f t="shared" si="22"/>
        <v>0</v>
      </c>
      <c r="R23" s="29" t="s">
        <v>118</v>
      </c>
      <c r="S23" s="29" t="s">
        <v>118</v>
      </c>
      <c r="T23" s="543">
        <f t="shared" si="15"/>
        <v>0</v>
      </c>
      <c r="U23" s="570">
        <f aca="true" t="shared" si="26" ref="U23:W25">SUM(I23,R23)</f>
        <v>0</v>
      </c>
      <c r="V23" s="29">
        <f t="shared" si="26"/>
        <v>0</v>
      </c>
      <c r="W23" s="571">
        <f t="shared" si="26"/>
        <v>0</v>
      </c>
    </row>
    <row r="24" spans="1:23" s="127" customFormat="1" ht="16.5" customHeight="1">
      <c r="A24" s="596"/>
      <c r="B24" s="597">
        <v>2</v>
      </c>
      <c r="C24" s="570">
        <f>SUM('ป.โทสงขลา'!E100)</f>
        <v>0</v>
      </c>
      <c r="D24" s="29">
        <f>SUM('ป.โทสงขลา'!F100)</f>
        <v>0</v>
      </c>
      <c r="E24" s="30">
        <f t="shared" si="13"/>
        <v>0</v>
      </c>
      <c r="F24" s="29">
        <f>SUM('ป.โทสงขลา'!E110)</f>
        <v>3</v>
      </c>
      <c r="G24" s="29">
        <f>SUM('ป.โทสงขลา'!F110)</f>
        <v>9</v>
      </c>
      <c r="H24" s="29">
        <f t="shared" si="19"/>
        <v>12</v>
      </c>
      <c r="I24" s="29">
        <f t="shared" si="25"/>
        <v>3</v>
      </c>
      <c r="J24" s="29">
        <f t="shared" si="25"/>
        <v>9</v>
      </c>
      <c r="K24" s="571">
        <f t="shared" si="14"/>
        <v>12</v>
      </c>
      <c r="L24" s="566" t="s">
        <v>118</v>
      </c>
      <c r="M24" s="29" t="s">
        <v>118</v>
      </c>
      <c r="N24" s="30">
        <f t="shared" si="21"/>
        <v>0</v>
      </c>
      <c r="O24" s="29" t="s">
        <v>118</v>
      </c>
      <c r="P24" s="29" t="s">
        <v>118</v>
      </c>
      <c r="Q24" s="30">
        <f t="shared" si="22"/>
        <v>0</v>
      </c>
      <c r="R24" s="29" t="s">
        <v>118</v>
      </c>
      <c r="S24" s="29" t="s">
        <v>118</v>
      </c>
      <c r="T24" s="543">
        <f t="shared" si="15"/>
        <v>0</v>
      </c>
      <c r="U24" s="570">
        <f>SUM(I24,R24)</f>
        <v>3</v>
      </c>
      <c r="V24" s="29">
        <f>SUM(J24,S24)</f>
        <v>9</v>
      </c>
      <c r="W24" s="571">
        <f>SUM(K24,T24)</f>
        <v>12</v>
      </c>
    </row>
    <row r="25" spans="1:23" s="127" customFormat="1" ht="16.5" customHeight="1">
      <c r="A25" s="596"/>
      <c r="B25" s="597">
        <v>3</v>
      </c>
      <c r="C25" s="570">
        <f>SUM('ป.โทสงขลา'!H100)</f>
        <v>8</v>
      </c>
      <c r="D25" s="29">
        <f>SUM('ป.โทสงขลา'!I100)</f>
        <v>6</v>
      </c>
      <c r="E25" s="30">
        <f t="shared" si="13"/>
        <v>14</v>
      </c>
      <c r="F25" s="29">
        <f>SUM('ป.โทสงขลา'!H110)</f>
        <v>0</v>
      </c>
      <c r="G25" s="29">
        <f>SUM('ป.โทสงขลา'!I110)</f>
        <v>0</v>
      </c>
      <c r="H25" s="29">
        <f t="shared" si="19"/>
        <v>0</v>
      </c>
      <c r="I25" s="29">
        <f t="shared" si="25"/>
        <v>8</v>
      </c>
      <c r="J25" s="29">
        <f t="shared" si="25"/>
        <v>6</v>
      </c>
      <c r="K25" s="571">
        <f t="shared" si="14"/>
        <v>14</v>
      </c>
      <c r="L25" s="566" t="s">
        <v>118</v>
      </c>
      <c r="M25" s="29" t="s">
        <v>118</v>
      </c>
      <c r="N25" s="30">
        <f t="shared" si="21"/>
        <v>0</v>
      </c>
      <c r="O25" s="29" t="s">
        <v>118</v>
      </c>
      <c r="P25" s="29" t="s">
        <v>118</v>
      </c>
      <c r="Q25" s="30">
        <f t="shared" si="22"/>
        <v>0</v>
      </c>
      <c r="R25" s="29" t="s">
        <v>118</v>
      </c>
      <c r="S25" s="29" t="s">
        <v>118</v>
      </c>
      <c r="T25" s="543">
        <f t="shared" si="15"/>
        <v>0</v>
      </c>
      <c r="U25" s="570">
        <f t="shared" si="26"/>
        <v>8</v>
      </c>
      <c r="V25" s="29">
        <f t="shared" si="26"/>
        <v>6</v>
      </c>
      <c r="W25" s="571">
        <f t="shared" si="26"/>
        <v>14</v>
      </c>
    </row>
    <row r="26" spans="1:23" s="129" customFormat="1" ht="19.5" customHeight="1" thickBot="1">
      <c r="A26" s="601" t="s">
        <v>6</v>
      </c>
      <c r="B26" s="602"/>
      <c r="C26" s="574">
        <f aca="true" t="shared" si="27" ref="C26:W26">SUM(C23:C25)</f>
        <v>8</v>
      </c>
      <c r="D26" s="551">
        <f t="shared" si="27"/>
        <v>6</v>
      </c>
      <c r="E26" s="551">
        <f t="shared" si="13"/>
        <v>14</v>
      </c>
      <c r="F26" s="551">
        <f t="shared" si="27"/>
        <v>3</v>
      </c>
      <c r="G26" s="551">
        <f t="shared" si="27"/>
        <v>9</v>
      </c>
      <c r="H26" s="551">
        <f t="shared" si="27"/>
        <v>12</v>
      </c>
      <c r="I26" s="551">
        <f t="shared" si="27"/>
        <v>11</v>
      </c>
      <c r="J26" s="551">
        <f t="shared" si="27"/>
        <v>15</v>
      </c>
      <c r="K26" s="579">
        <f t="shared" si="14"/>
        <v>26</v>
      </c>
      <c r="L26" s="554">
        <f t="shared" si="27"/>
        <v>0</v>
      </c>
      <c r="M26" s="551">
        <f t="shared" si="27"/>
        <v>0</v>
      </c>
      <c r="N26" s="551">
        <f t="shared" si="27"/>
        <v>0</v>
      </c>
      <c r="O26" s="551">
        <f t="shared" si="27"/>
        <v>0</v>
      </c>
      <c r="P26" s="551">
        <f t="shared" si="27"/>
        <v>0</v>
      </c>
      <c r="Q26" s="551">
        <f t="shared" si="27"/>
        <v>0</v>
      </c>
      <c r="R26" s="551">
        <f t="shared" si="27"/>
        <v>0</v>
      </c>
      <c r="S26" s="551">
        <f t="shared" si="27"/>
        <v>0</v>
      </c>
      <c r="T26" s="552">
        <f t="shared" si="27"/>
        <v>0</v>
      </c>
      <c r="U26" s="574">
        <f t="shared" si="27"/>
        <v>11</v>
      </c>
      <c r="V26" s="551">
        <f t="shared" si="27"/>
        <v>15</v>
      </c>
      <c r="W26" s="575">
        <f t="shared" si="27"/>
        <v>26</v>
      </c>
    </row>
    <row r="27" spans="1:23" s="129" customFormat="1" ht="22.5" customHeight="1" thickBot="1" thickTop="1">
      <c r="A27" s="605" t="s">
        <v>115</v>
      </c>
      <c r="B27" s="606"/>
      <c r="C27" s="580">
        <f aca="true" t="shared" si="28" ref="C27:W27">SUM(C18,C22,C26)</f>
        <v>89</v>
      </c>
      <c r="D27" s="555">
        <f t="shared" si="28"/>
        <v>211</v>
      </c>
      <c r="E27" s="555">
        <f t="shared" si="28"/>
        <v>300</v>
      </c>
      <c r="F27" s="555">
        <f t="shared" si="28"/>
        <v>419</v>
      </c>
      <c r="G27" s="555">
        <f t="shared" si="28"/>
        <v>935</v>
      </c>
      <c r="H27" s="555">
        <f t="shared" si="28"/>
        <v>1354</v>
      </c>
      <c r="I27" s="555">
        <f t="shared" si="28"/>
        <v>508</v>
      </c>
      <c r="J27" s="555">
        <f t="shared" si="28"/>
        <v>1146</v>
      </c>
      <c r="K27" s="560">
        <f t="shared" si="28"/>
        <v>1654</v>
      </c>
      <c r="L27" s="569">
        <f t="shared" si="28"/>
        <v>8</v>
      </c>
      <c r="M27" s="555">
        <f t="shared" si="28"/>
        <v>3</v>
      </c>
      <c r="N27" s="555">
        <f t="shared" si="28"/>
        <v>11</v>
      </c>
      <c r="O27" s="555">
        <f t="shared" si="28"/>
        <v>20</v>
      </c>
      <c r="P27" s="555">
        <f t="shared" si="28"/>
        <v>26</v>
      </c>
      <c r="Q27" s="555">
        <f t="shared" si="28"/>
        <v>46</v>
      </c>
      <c r="R27" s="555">
        <f t="shared" si="28"/>
        <v>28</v>
      </c>
      <c r="S27" s="555">
        <f t="shared" si="28"/>
        <v>29</v>
      </c>
      <c r="T27" s="559">
        <f t="shared" si="28"/>
        <v>57</v>
      </c>
      <c r="U27" s="580">
        <f t="shared" si="28"/>
        <v>536</v>
      </c>
      <c r="V27" s="555">
        <f t="shared" si="28"/>
        <v>1175</v>
      </c>
      <c r="W27" s="560">
        <f t="shared" si="28"/>
        <v>1711</v>
      </c>
    </row>
    <row r="28" spans="1:23" s="129" customFormat="1" ht="21.75" customHeight="1" thickBot="1" thickTop="1">
      <c r="A28" s="845" t="s">
        <v>7</v>
      </c>
      <c r="B28" s="846"/>
      <c r="C28" s="581">
        <f aca="true" t="shared" si="29" ref="C28:W28">SUM(C15,C27)</f>
        <v>2328</v>
      </c>
      <c r="D28" s="541">
        <f t="shared" si="29"/>
        <v>6855</v>
      </c>
      <c r="E28" s="541">
        <f t="shared" si="29"/>
        <v>9183</v>
      </c>
      <c r="F28" s="541">
        <f t="shared" si="29"/>
        <v>649</v>
      </c>
      <c r="G28" s="541">
        <f t="shared" si="29"/>
        <v>1528</v>
      </c>
      <c r="H28" s="541">
        <f t="shared" si="29"/>
        <v>2177</v>
      </c>
      <c r="I28" s="541">
        <f t="shared" si="29"/>
        <v>2977</v>
      </c>
      <c r="J28" s="541">
        <f t="shared" si="29"/>
        <v>8383</v>
      </c>
      <c r="K28" s="560">
        <f t="shared" si="29"/>
        <v>11360</v>
      </c>
      <c r="L28" s="542">
        <f t="shared" si="29"/>
        <v>578</v>
      </c>
      <c r="M28" s="541">
        <f t="shared" si="29"/>
        <v>2048</v>
      </c>
      <c r="N28" s="541">
        <f t="shared" si="29"/>
        <v>2626</v>
      </c>
      <c r="O28" s="541">
        <f t="shared" si="29"/>
        <v>20</v>
      </c>
      <c r="P28" s="541">
        <f t="shared" si="29"/>
        <v>26</v>
      </c>
      <c r="Q28" s="541">
        <f t="shared" si="29"/>
        <v>46</v>
      </c>
      <c r="R28" s="541">
        <f t="shared" si="29"/>
        <v>598</v>
      </c>
      <c r="S28" s="541">
        <f t="shared" si="29"/>
        <v>2074</v>
      </c>
      <c r="T28" s="582">
        <f t="shared" si="29"/>
        <v>2672</v>
      </c>
      <c r="U28" s="581">
        <f t="shared" si="29"/>
        <v>3575</v>
      </c>
      <c r="V28" s="541">
        <f t="shared" si="29"/>
        <v>10457</v>
      </c>
      <c r="W28" s="584">
        <f t="shared" si="29"/>
        <v>14032</v>
      </c>
    </row>
    <row r="29" ht="21.75" thickTop="1"/>
  </sheetData>
  <sheetProtection/>
  <mergeCells count="11">
    <mergeCell ref="L3:N3"/>
    <mergeCell ref="O3:Q3"/>
    <mergeCell ref="R3:T3"/>
    <mergeCell ref="A28:B28"/>
    <mergeCell ref="A1:W1"/>
    <mergeCell ref="C2:K2"/>
    <mergeCell ref="L2:T2"/>
    <mergeCell ref="U2:W3"/>
    <mergeCell ref="C3:E3"/>
    <mergeCell ref="F3:H3"/>
    <mergeCell ref="I3:K3"/>
  </mergeCells>
  <printOptions horizontalCentered="1"/>
  <pageMargins left="0.1968503937007874" right="0.1968503937007874" top="0.1968503937007874" bottom="0.1968503937007874" header="0.5118110236220472" footer="0"/>
  <pageSetup firstPageNumber="7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กรกฎาคม 2554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BJ326"/>
  <sheetViews>
    <sheetView showGridLines="0" zoomScalePageLayoutView="0" workbookViewId="0" topLeftCell="A1">
      <pane xSplit="1" ySplit="6" topLeftCell="F7" activePane="bottomRight" state="frozen"/>
      <selection pane="topLeft" activeCell="D103" sqref="D103"/>
      <selection pane="topRight" activeCell="D103" sqref="D103"/>
      <selection pane="bottomLeft" activeCell="D103" sqref="D103"/>
      <selection pane="bottomRight" activeCell="D11" sqref="D11"/>
    </sheetView>
  </sheetViews>
  <sheetFormatPr defaultColWidth="9.00390625" defaultRowHeight="24"/>
  <cols>
    <col min="1" max="1" width="22.625" style="125" customWidth="1"/>
    <col min="2" max="2" width="5.25390625" style="126" customWidth="1"/>
    <col min="3" max="3" width="4.875" style="126" customWidth="1"/>
    <col min="4" max="4" width="5.50390625" style="126" customWidth="1"/>
    <col min="5" max="10" width="3.75390625" style="126" customWidth="1"/>
    <col min="11" max="13" width="4.125" style="126" customWidth="1"/>
    <col min="14" max="16" width="3.625" style="126" customWidth="1"/>
    <col min="17" max="19" width="3.875" style="126" customWidth="1"/>
    <col min="20" max="21" width="4.125" style="126" customWidth="1"/>
    <col min="22" max="22" width="6.00390625" style="126" customWidth="1"/>
    <col min="23" max="24" width="4.125" style="126" customWidth="1"/>
    <col min="25" max="25" width="4.25390625" style="126" customWidth="1"/>
    <col min="26" max="26" width="4.625" style="126" customWidth="1"/>
    <col min="27" max="27" width="5.50390625" style="126" customWidth="1"/>
    <col min="28" max="28" width="5.625" style="126" customWidth="1"/>
    <col min="29" max="45" width="4.125" style="126" customWidth="1"/>
    <col min="46" max="62" width="9.00390625" style="126" customWidth="1"/>
    <col min="63" max="16384" width="9.00390625" style="127" customWidth="1"/>
  </cols>
  <sheetData>
    <row r="2" spans="1:28" ht="26.25">
      <c r="A2" s="865" t="s">
        <v>454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</row>
    <row r="3" spans="1:28" ht="23.25">
      <c r="A3" s="861" t="s">
        <v>302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</row>
    <row r="4" spans="1:28" ht="15" customHeight="1">
      <c r="A4" s="861"/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</row>
    <row r="5" spans="1:62" s="129" customFormat="1" ht="21">
      <c r="A5" s="120" t="s">
        <v>121</v>
      </c>
      <c r="B5" s="860" t="s">
        <v>122</v>
      </c>
      <c r="C5" s="860"/>
      <c r="D5" s="860"/>
      <c r="E5" s="866" t="s">
        <v>133</v>
      </c>
      <c r="F5" s="866"/>
      <c r="G5" s="866"/>
      <c r="H5" s="866" t="s">
        <v>134</v>
      </c>
      <c r="I5" s="866"/>
      <c r="J5" s="866"/>
      <c r="K5" s="860" t="s">
        <v>301</v>
      </c>
      <c r="L5" s="860"/>
      <c r="M5" s="860"/>
      <c r="N5" s="862" t="s">
        <v>300</v>
      </c>
      <c r="O5" s="863"/>
      <c r="P5" s="864"/>
      <c r="Q5" s="860" t="s">
        <v>135</v>
      </c>
      <c r="R5" s="860"/>
      <c r="S5" s="860"/>
      <c r="T5" s="860" t="s">
        <v>136</v>
      </c>
      <c r="U5" s="860"/>
      <c r="V5" s="860"/>
      <c r="W5" s="860" t="s">
        <v>137</v>
      </c>
      <c r="X5" s="860"/>
      <c r="Y5" s="860"/>
      <c r="Z5" s="860" t="s">
        <v>7</v>
      </c>
      <c r="AA5" s="860"/>
      <c r="AB5" s="860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</row>
    <row r="6" spans="1:62" s="129" customFormat="1" ht="21">
      <c r="A6" s="121"/>
      <c r="B6" s="116" t="s">
        <v>4</v>
      </c>
      <c r="C6" s="116" t="s">
        <v>5</v>
      </c>
      <c r="D6" s="116" t="s">
        <v>6</v>
      </c>
      <c r="E6" s="116" t="s">
        <v>4</v>
      </c>
      <c r="F6" s="116" t="s">
        <v>5</v>
      </c>
      <c r="G6" s="116" t="s">
        <v>6</v>
      </c>
      <c r="H6" s="116" t="s">
        <v>4</v>
      </c>
      <c r="I6" s="116" t="s">
        <v>5</v>
      </c>
      <c r="J6" s="116" t="s">
        <v>6</v>
      </c>
      <c r="K6" s="116" t="s">
        <v>4</v>
      </c>
      <c r="L6" s="116" t="s">
        <v>5</v>
      </c>
      <c r="M6" s="116" t="s">
        <v>6</v>
      </c>
      <c r="N6" s="116" t="s">
        <v>4</v>
      </c>
      <c r="O6" s="116" t="s">
        <v>5</v>
      </c>
      <c r="P6" s="116" t="s">
        <v>6</v>
      </c>
      <c r="Q6" s="116" t="s">
        <v>4</v>
      </c>
      <c r="R6" s="116" t="s">
        <v>5</v>
      </c>
      <c r="S6" s="116" t="s">
        <v>6</v>
      </c>
      <c r="T6" s="116" t="s">
        <v>4</v>
      </c>
      <c r="U6" s="116" t="s">
        <v>5</v>
      </c>
      <c r="V6" s="116" t="s">
        <v>6</v>
      </c>
      <c r="W6" s="116" t="s">
        <v>4</v>
      </c>
      <c r="X6" s="116" t="s">
        <v>5</v>
      </c>
      <c r="Y6" s="116" t="s">
        <v>6</v>
      </c>
      <c r="Z6" s="116" t="s">
        <v>4</v>
      </c>
      <c r="AA6" s="116" t="s">
        <v>5</v>
      </c>
      <c r="AB6" s="116" t="s">
        <v>6</v>
      </c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</row>
    <row r="7" spans="1:28" ht="19.5" customHeight="1">
      <c r="A7" s="13" t="s">
        <v>146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</row>
    <row r="8" spans="1:28" ht="21" customHeight="1">
      <c r="A8" s="26" t="s">
        <v>123</v>
      </c>
      <c r="B8" s="131">
        <f>SUM(ภาคปกติ4ปี!Q18)</f>
        <v>575</v>
      </c>
      <c r="C8" s="131">
        <f>SUM(ภาคปกติ4ปี!R18)</f>
        <v>1824</v>
      </c>
      <c r="D8" s="132">
        <f>SUM(B8:C8)</f>
        <v>2399</v>
      </c>
      <c r="E8" s="131" t="s">
        <v>118</v>
      </c>
      <c r="F8" s="131" t="s">
        <v>118</v>
      </c>
      <c r="G8" s="132">
        <f aca="true" t="shared" si="0" ref="G8:G14">SUM(E8:F8)</f>
        <v>0</v>
      </c>
      <c r="H8" s="131" t="s">
        <v>118</v>
      </c>
      <c r="I8" s="131" t="s">
        <v>118</v>
      </c>
      <c r="J8" s="132">
        <f aca="true" t="shared" si="1" ref="J8:J14">SUM(H8:I8)</f>
        <v>0</v>
      </c>
      <c r="K8" s="131">
        <v>0</v>
      </c>
      <c r="L8" s="131">
        <v>0</v>
      </c>
      <c r="M8" s="132">
        <f aca="true" t="shared" si="2" ref="M8:M14">SUM(K8:L8)</f>
        <v>0</v>
      </c>
      <c r="N8" s="132">
        <v>0</v>
      </c>
      <c r="O8" s="132">
        <v>0</v>
      </c>
      <c r="P8" s="132">
        <f>SUM(N8:O8)</f>
        <v>0</v>
      </c>
      <c r="Q8" s="131">
        <f>SUM('ป.โทสงขลา'!K25,'ป.โทสงขลา'!K28)</f>
        <v>4</v>
      </c>
      <c r="R8" s="131">
        <f>SUM('ป.โทสงขลา'!L25,'ป.โทสงขลา'!L28)</f>
        <v>14</v>
      </c>
      <c r="S8" s="132">
        <f aca="true" t="shared" si="3" ref="S8:S14">SUM(Q8:R8)</f>
        <v>18</v>
      </c>
      <c r="T8" s="131">
        <f>SUM('ป.โทสงขลา'!K61)</f>
        <v>5</v>
      </c>
      <c r="U8" s="131">
        <f>SUM('ป.โทสงขลา'!L61)</f>
        <v>7</v>
      </c>
      <c r="V8" s="132">
        <f>SUM(T8:U8)</f>
        <v>12</v>
      </c>
      <c r="W8" s="607">
        <f>SUM('ป.โทสงขลา'!K100)</f>
        <v>8</v>
      </c>
      <c r="X8" s="607">
        <f>SUM('ป.โทสงขลา'!L100)</f>
        <v>6</v>
      </c>
      <c r="Y8" s="132">
        <f>SUM(W8:X8)</f>
        <v>14</v>
      </c>
      <c r="Z8" s="131">
        <f>SUM(B8,E8,H8,K8,N8,Q8,T8,W8)</f>
        <v>592</v>
      </c>
      <c r="AA8" s="131">
        <f>SUM(C8,F8,I8,L8,O8,R8,U8,X8)</f>
        <v>1851</v>
      </c>
      <c r="AB8" s="132">
        <f>SUM(Z8:AA8)</f>
        <v>2443</v>
      </c>
    </row>
    <row r="9" spans="1:28" ht="21" customHeight="1">
      <c r="A9" s="26" t="s">
        <v>124</v>
      </c>
      <c r="B9" s="131">
        <f>SUM(ภาคปกติ4ปี!Q32)</f>
        <v>4</v>
      </c>
      <c r="C9" s="131">
        <f>SUM(ภาคปกติ4ปี!R32)</f>
        <v>1</v>
      </c>
      <c r="D9" s="132">
        <f aca="true" t="shared" si="4" ref="D9:D14">SUM(B9:C9)</f>
        <v>5</v>
      </c>
      <c r="E9" s="131">
        <v>0</v>
      </c>
      <c r="F9" s="131">
        <v>0</v>
      </c>
      <c r="G9" s="132">
        <f t="shared" si="0"/>
        <v>0</v>
      </c>
      <c r="H9" s="131">
        <v>0</v>
      </c>
      <c r="I9" s="131">
        <v>0</v>
      </c>
      <c r="J9" s="132">
        <f t="shared" si="1"/>
        <v>0</v>
      </c>
      <c r="K9" s="131">
        <v>0</v>
      </c>
      <c r="L9" s="131">
        <v>0</v>
      </c>
      <c r="M9" s="132">
        <f t="shared" si="2"/>
        <v>0</v>
      </c>
      <c r="N9" s="132">
        <v>0</v>
      </c>
      <c r="O9" s="132">
        <v>0</v>
      </c>
      <c r="P9" s="132">
        <f aca="true" t="shared" si="5" ref="P9:P14">SUM(N9:O9)</f>
        <v>0</v>
      </c>
      <c r="Q9" s="131">
        <f>SUM('ป.โทสงขลา'!K38)</f>
        <v>16</v>
      </c>
      <c r="R9" s="131">
        <f>SUM('ป.โทสงขลา'!L38)</f>
        <v>31</v>
      </c>
      <c r="S9" s="132">
        <f t="shared" si="3"/>
        <v>47</v>
      </c>
      <c r="T9" s="607" t="s">
        <v>118</v>
      </c>
      <c r="U9" s="607" t="s">
        <v>118</v>
      </c>
      <c r="V9" s="132">
        <f aca="true" t="shared" si="6" ref="V9:V14">SUM(T9:U9)</f>
        <v>0</v>
      </c>
      <c r="W9" s="607">
        <v>0</v>
      </c>
      <c r="X9" s="607">
        <v>0</v>
      </c>
      <c r="Y9" s="132">
        <f aca="true" t="shared" si="7" ref="Y9:Y14">SUM(W9:X9)</f>
        <v>0</v>
      </c>
      <c r="Z9" s="131">
        <f aca="true" t="shared" si="8" ref="Z9:Z14">SUM(B9,E9,H9,K9,N9,Q9,T9,W9)</f>
        <v>20</v>
      </c>
      <c r="AA9" s="131">
        <f aca="true" t="shared" si="9" ref="AA9:AA14">SUM(C9,F9,I9,L9,O9,R9,U9,X9)</f>
        <v>32</v>
      </c>
      <c r="AB9" s="132">
        <f aca="true" t="shared" si="10" ref="AB9:AB15">SUM(Z9:AA9)</f>
        <v>52</v>
      </c>
    </row>
    <row r="10" spans="1:28" ht="21" customHeight="1">
      <c r="A10" s="26" t="s">
        <v>125</v>
      </c>
      <c r="B10" s="131">
        <f>SUM(ภาคปกติ4ปี!Q42,ภาคปกติ4ปี!Q62)</f>
        <v>595</v>
      </c>
      <c r="C10" s="131">
        <f>SUM(ภาคปกติ4ปี!R42,ภาคปกติ4ปี!R62)</f>
        <v>2421</v>
      </c>
      <c r="D10" s="132">
        <f t="shared" si="4"/>
        <v>3016</v>
      </c>
      <c r="E10" s="131">
        <v>0</v>
      </c>
      <c r="F10" s="131">
        <v>0</v>
      </c>
      <c r="G10" s="132">
        <f t="shared" si="0"/>
        <v>0</v>
      </c>
      <c r="H10" s="131">
        <v>0</v>
      </c>
      <c r="I10" s="131">
        <v>0</v>
      </c>
      <c r="J10" s="132">
        <f t="shared" si="1"/>
        <v>0</v>
      </c>
      <c r="K10" s="131">
        <f>SUM('ป.โทสงขลา'!K8)</f>
        <v>8</v>
      </c>
      <c r="L10" s="131">
        <f>SUM('ป.โทสงขลา'!L8)</f>
        <v>29</v>
      </c>
      <c r="M10" s="132">
        <f t="shared" si="2"/>
        <v>37</v>
      </c>
      <c r="N10" s="132">
        <f>SUM('ป.โทสงขลา'!K16)</f>
        <v>10</v>
      </c>
      <c r="O10" s="132">
        <f>SUM('ป.โทสงขลา'!L16)</f>
        <v>25</v>
      </c>
      <c r="P10" s="132">
        <f t="shared" si="5"/>
        <v>35</v>
      </c>
      <c r="Q10" s="131">
        <f>SUM('ป.โทสงขลา'!K26,'ป.โทสงขลา'!K44,'ป.โทสงขลา'!K45,'ป.โทสงขลา'!K47,'ป.โทสงขลา'!K48,'ป.โทสงขลา'!K49,'ป.โทสงขลา'!K50,'ป.โทสงขลา'!K51)</f>
        <v>33</v>
      </c>
      <c r="R10" s="131">
        <f>SUM('ป.โทสงขลา'!L26,'ป.โทสงขลา'!L44,'ป.โทสงขลา'!L45,'ป.โทสงขลา'!L47,'ป.โทสงขลา'!L48,'ป.โทสงขลา'!L49,'ป.โทสงขลา'!L50,'ป.โทสงขลา'!L51)</f>
        <v>110</v>
      </c>
      <c r="S10" s="132">
        <f t="shared" si="3"/>
        <v>143</v>
      </c>
      <c r="T10" s="131">
        <f>SUM('ป.โทสงขลา'!K62,'ป.โทสงขลา'!K89)-'ป.โทสงขลา'!K84</f>
        <v>342</v>
      </c>
      <c r="U10" s="131">
        <f>SUM('ป.โทสงขลา'!L62,'ป.โทสงขลา'!L89)-'ป.โทสงขลา'!L84</f>
        <v>756</v>
      </c>
      <c r="V10" s="132">
        <f t="shared" si="6"/>
        <v>1098</v>
      </c>
      <c r="W10" s="607">
        <f>SUM('ป.โทสงขลา'!K108)</f>
        <v>3</v>
      </c>
      <c r="X10" s="607">
        <f>SUM('ป.โทสงขลา'!L108)</f>
        <v>9</v>
      </c>
      <c r="Y10" s="132">
        <f t="shared" si="7"/>
        <v>12</v>
      </c>
      <c r="Z10" s="131">
        <f t="shared" si="8"/>
        <v>991</v>
      </c>
      <c r="AA10" s="131">
        <f t="shared" si="9"/>
        <v>3350</v>
      </c>
      <c r="AB10" s="132">
        <f t="shared" si="10"/>
        <v>4341</v>
      </c>
    </row>
    <row r="11" spans="1:28" ht="21" customHeight="1">
      <c r="A11" s="26" t="s">
        <v>126</v>
      </c>
      <c r="B11" s="131">
        <f>SUM(ภาคปกติ4ปี!Q75)</f>
        <v>293</v>
      </c>
      <c r="C11" s="131">
        <f>SUM(ภาคปกติ4ปี!R75)</f>
        <v>197</v>
      </c>
      <c r="D11" s="132">
        <f t="shared" si="4"/>
        <v>490</v>
      </c>
      <c r="E11" s="131">
        <v>0</v>
      </c>
      <c r="F11" s="131">
        <v>0</v>
      </c>
      <c r="G11" s="132">
        <f t="shared" si="0"/>
        <v>0</v>
      </c>
      <c r="H11" s="131">
        <v>0</v>
      </c>
      <c r="I11" s="131">
        <v>0</v>
      </c>
      <c r="J11" s="132">
        <f t="shared" si="1"/>
        <v>0</v>
      </c>
      <c r="K11" s="131">
        <v>0</v>
      </c>
      <c r="L11" s="131">
        <v>0</v>
      </c>
      <c r="M11" s="132">
        <f t="shared" si="2"/>
        <v>0</v>
      </c>
      <c r="N11" s="132">
        <v>0</v>
      </c>
      <c r="O11" s="132">
        <v>0</v>
      </c>
      <c r="P11" s="132">
        <f t="shared" si="5"/>
        <v>0</v>
      </c>
      <c r="Q11" s="131">
        <v>0</v>
      </c>
      <c r="R11" s="131">
        <v>0</v>
      </c>
      <c r="S11" s="132">
        <f t="shared" si="3"/>
        <v>0</v>
      </c>
      <c r="T11" s="131">
        <v>0</v>
      </c>
      <c r="U11" s="131">
        <v>0</v>
      </c>
      <c r="V11" s="132">
        <f t="shared" si="6"/>
        <v>0</v>
      </c>
      <c r="W11" s="607">
        <v>0</v>
      </c>
      <c r="X11" s="607">
        <v>0</v>
      </c>
      <c r="Y11" s="132">
        <f t="shared" si="7"/>
        <v>0</v>
      </c>
      <c r="Z11" s="131">
        <f t="shared" si="8"/>
        <v>293</v>
      </c>
      <c r="AA11" s="131">
        <f t="shared" si="9"/>
        <v>197</v>
      </c>
      <c r="AB11" s="132">
        <f t="shared" si="10"/>
        <v>490</v>
      </c>
    </row>
    <row r="12" spans="1:28" ht="21" customHeight="1">
      <c r="A12" s="26" t="s">
        <v>127</v>
      </c>
      <c r="B12" s="131">
        <f>SUM(ภาคปกติ4ปี!Q89)</f>
        <v>297</v>
      </c>
      <c r="C12" s="131">
        <f>SUM(ภาคปกติ4ปี!R89)</f>
        <v>1244</v>
      </c>
      <c r="D12" s="132">
        <f t="shared" si="4"/>
        <v>1541</v>
      </c>
      <c r="E12" s="131">
        <f>SUM(ภาคปกติ2ปี!K12)</f>
        <v>35</v>
      </c>
      <c r="F12" s="131">
        <f>SUM(ภาคปกติ2ปี!L12)</f>
        <v>375</v>
      </c>
      <c r="G12" s="132">
        <f t="shared" si="0"/>
        <v>410</v>
      </c>
      <c r="H12" s="131">
        <f>SUM(ภาคสมทบ2ปี!K15)</f>
        <v>47</v>
      </c>
      <c r="I12" s="131">
        <f>SUM(ภาคสมทบ2ปี!L15)</f>
        <v>491</v>
      </c>
      <c r="J12" s="132">
        <f t="shared" si="1"/>
        <v>538</v>
      </c>
      <c r="K12" s="131">
        <v>0</v>
      </c>
      <c r="L12" s="131">
        <v>0</v>
      </c>
      <c r="M12" s="132">
        <f t="shared" si="2"/>
        <v>0</v>
      </c>
      <c r="N12" s="132">
        <v>0</v>
      </c>
      <c r="O12" s="132">
        <v>0</v>
      </c>
      <c r="P12" s="132">
        <f t="shared" si="5"/>
        <v>0</v>
      </c>
      <c r="Q12" s="131">
        <f>SUM('ป.โทสงขลา'!K31)</f>
        <v>0</v>
      </c>
      <c r="R12" s="131">
        <f>SUM('ป.โทสงขลา'!L31)</f>
        <v>3</v>
      </c>
      <c r="S12" s="132">
        <f t="shared" si="3"/>
        <v>3</v>
      </c>
      <c r="T12" s="131">
        <f>SUM('ป.โทสงขลา'!K67)</f>
        <v>25</v>
      </c>
      <c r="U12" s="131">
        <f>SUM('ป.โทสงขลา'!L67)</f>
        <v>76</v>
      </c>
      <c r="V12" s="132">
        <f t="shared" si="6"/>
        <v>101</v>
      </c>
      <c r="W12" s="607" t="s">
        <v>118</v>
      </c>
      <c r="X12" s="607" t="s">
        <v>118</v>
      </c>
      <c r="Y12" s="132">
        <f t="shared" si="7"/>
        <v>0</v>
      </c>
      <c r="Z12" s="131">
        <f t="shared" si="8"/>
        <v>404</v>
      </c>
      <c r="AA12" s="131">
        <f t="shared" si="9"/>
        <v>2189</v>
      </c>
      <c r="AB12" s="132">
        <f t="shared" si="10"/>
        <v>2593</v>
      </c>
    </row>
    <row r="13" spans="1:28" ht="21" customHeight="1">
      <c r="A13" s="26" t="s">
        <v>46</v>
      </c>
      <c r="B13" s="131">
        <f>SUM(ภาคปกติ4ปี!Q99)</f>
        <v>440</v>
      </c>
      <c r="C13" s="131">
        <f>SUM(ภาคปกติ4ปี!R99)</f>
        <v>582</v>
      </c>
      <c r="D13" s="132">
        <f t="shared" si="4"/>
        <v>1022</v>
      </c>
      <c r="E13" s="131">
        <v>0</v>
      </c>
      <c r="F13" s="131">
        <v>0</v>
      </c>
      <c r="G13" s="132">
        <f t="shared" si="0"/>
        <v>0</v>
      </c>
      <c r="H13" s="131">
        <f>SUM(นิติสมทบ3ปี!N9)+นิติสมทบ4ปี!Q9</f>
        <v>183</v>
      </c>
      <c r="I13" s="131">
        <f>SUM(นิติสมทบ3ปี!O9)+นิติสมทบ4ปี!R9</f>
        <v>102</v>
      </c>
      <c r="J13" s="132">
        <f t="shared" si="1"/>
        <v>285</v>
      </c>
      <c r="K13" s="131">
        <v>0</v>
      </c>
      <c r="L13" s="131">
        <v>0</v>
      </c>
      <c r="M13" s="132">
        <f t="shared" si="2"/>
        <v>0</v>
      </c>
      <c r="N13" s="132">
        <v>0</v>
      </c>
      <c r="O13" s="132">
        <v>0</v>
      </c>
      <c r="P13" s="132">
        <f t="shared" si="5"/>
        <v>0</v>
      </c>
      <c r="Q13" s="131">
        <v>0</v>
      </c>
      <c r="R13" s="131">
        <v>0</v>
      </c>
      <c r="S13" s="132">
        <f t="shared" si="3"/>
        <v>0</v>
      </c>
      <c r="T13" s="131">
        <v>0</v>
      </c>
      <c r="U13" s="131">
        <v>0</v>
      </c>
      <c r="V13" s="132">
        <f t="shared" si="6"/>
        <v>0</v>
      </c>
      <c r="W13" s="607">
        <v>0</v>
      </c>
      <c r="X13" s="607">
        <v>0</v>
      </c>
      <c r="Y13" s="132">
        <f t="shared" si="7"/>
        <v>0</v>
      </c>
      <c r="Z13" s="131">
        <f t="shared" si="8"/>
        <v>623</v>
      </c>
      <c r="AA13" s="131">
        <f t="shared" si="9"/>
        <v>684</v>
      </c>
      <c r="AB13" s="132">
        <f t="shared" si="10"/>
        <v>1307</v>
      </c>
    </row>
    <row r="14" spans="1:28" ht="21" customHeight="1">
      <c r="A14" s="26" t="s">
        <v>148</v>
      </c>
      <c r="B14" s="131">
        <v>0</v>
      </c>
      <c r="C14" s="131">
        <v>0</v>
      </c>
      <c r="D14" s="132">
        <f t="shared" si="4"/>
        <v>0</v>
      </c>
      <c r="E14" s="131">
        <v>0</v>
      </c>
      <c r="F14" s="131">
        <v>0</v>
      </c>
      <c r="G14" s="132">
        <f t="shared" si="0"/>
        <v>0</v>
      </c>
      <c r="H14" s="131">
        <v>0</v>
      </c>
      <c r="I14" s="131">
        <v>0</v>
      </c>
      <c r="J14" s="132">
        <f t="shared" si="1"/>
        <v>0</v>
      </c>
      <c r="K14" s="131">
        <v>0</v>
      </c>
      <c r="L14" s="131">
        <v>0</v>
      </c>
      <c r="M14" s="132">
        <f t="shared" si="2"/>
        <v>0</v>
      </c>
      <c r="N14" s="132">
        <v>0</v>
      </c>
      <c r="O14" s="132">
        <v>0</v>
      </c>
      <c r="P14" s="132">
        <f t="shared" si="5"/>
        <v>0</v>
      </c>
      <c r="Q14" s="131">
        <f>SUM('ป.โทสงขลา'!K27,'ป.โทสงขลา'!K46)</f>
        <v>20</v>
      </c>
      <c r="R14" s="131">
        <f>SUM('ป.โทสงขลา'!L27,'ป.โทสงขลา'!L46)</f>
        <v>18</v>
      </c>
      <c r="S14" s="132">
        <f t="shared" si="3"/>
        <v>38</v>
      </c>
      <c r="T14" s="131">
        <f>SUM('ป.โทสงขลา'!K63,'ป.โทสงขลา'!K84)</f>
        <v>34</v>
      </c>
      <c r="U14" s="131">
        <f>SUM('ป.โทสงขลา'!L63,'ป.โทสงขลา'!L84)</f>
        <v>62</v>
      </c>
      <c r="V14" s="132">
        <f t="shared" si="6"/>
        <v>96</v>
      </c>
      <c r="W14" s="607" t="s">
        <v>118</v>
      </c>
      <c r="X14" s="607" t="s">
        <v>118</v>
      </c>
      <c r="Y14" s="132">
        <f t="shared" si="7"/>
        <v>0</v>
      </c>
      <c r="Z14" s="131">
        <f t="shared" si="8"/>
        <v>54</v>
      </c>
      <c r="AA14" s="131">
        <f t="shared" si="9"/>
        <v>80</v>
      </c>
      <c r="AB14" s="132">
        <f t="shared" si="10"/>
        <v>134</v>
      </c>
    </row>
    <row r="15" spans="1:28" ht="21.75" customHeight="1">
      <c r="A15" s="20" t="s">
        <v>128</v>
      </c>
      <c r="B15" s="133">
        <f aca="true" t="shared" si="11" ref="B15:AA15">SUM(B8:B14)</f>
        <v>2204</v>
      </c>
      <c r="C15" s="133">
        <f t="shared" si="11"/>
        <v>6269</v>
      </c>
      <c r="D15" s="133">
        <f t="shared" si="11"/>
        <v>8473</v>
      </c>
      <c r="E15" s="133">
        <f t="shared" si="11"/>
        <v>35</v>
      </c>
      <c r="F15" s="133">
        <f t="shared" si="11"/>
        <v>375</v>
      </c>
      <c r="G15" s="133">
        <f t="shared" si="11"/>
        <v>410</v>
      </c>
      <c r="H15" s="133">
        <f t="shared" si="11"/>
        <v>230</v>
      </c>
      <c r="I15" s="133">
        <f t="shared" si="11"/>
        <v>593</v>
      </c>
      <c r="J15" s="133">
        <f t="shared" si="11"/>
        <v>823</v>
      </c>
      <c r="K15" s="133">
        <f t="shared" si="11"/>
        <v>8</v>
      </c>
      <c r="L15" s="133">
        <f t="shared" si="11"/>
        <v>29</v>
      </c>
      <c r="M15" s="133">
        <f t="shared" si="11"/>
        <v>37</v>
      </c>
      <c r="N15" s="133">
        <f>SUM(N8:N14)</f>
        <v>10</v>
      </c>
      <c r="O15" s="133">
        <f>SUM(O8:O14)</f>
        <v>25</v>
      </c>
      <c r="P15" s="133">
        <f>SUM(N15:O15)</f>
        <v>35</v>
      </c>
      <c r="Q15" s="133">
        <f aca="true" t="shared" si="12" ref="Q15:V15">SUM(Q8:Q14)</f>
        <v>73</v>
      </c>
      <c r="R15" s="133">
        <f t="shared" si="12"/>
        <v>176</v>
      </c>
      <c r="S15" s="133">
        <f t="shared" si="12"/>
        <v>249</v>
      </c>
      <c r="T15" s="133">
        <f t="shared" si="12"/>
        <v>406</v>
      </c>
      <c r="U15" s="133">
        <f t="shared" si="12"/>
        <v>901</v>
      </c>
      <c r="V15" s="133">
        <f t="shared" si="12"/>
        <v>1307</v>
      </c>
      <c r="W15" s="133">
        <f t="shared" si="11"/>
        <v>11</v>
      </c>
      <c r="X15" s="133">
        <f t="shared" si="11"/>
        <v>15</v>
      </c>
      <c r="Y15" s="133">
        <f t="shared" si="11"/>
        <v>26</v>
      </c>
      <c r="Z15" s="133">
        <f t="shared" si="11"/>
        <v>2977</v>
      </c>
      <c r="AA15" s="133">
        <f t="shared" si="11"/>
        <v>8383</v>
      </c>
      <c r="AB15" s="133">
        <f t="shared" si="10"/>
        <v>11360</v>
      </c>
    </row>
    <row r="16" spans="1:28" ht="21" customHeight="1">
      <c r="A16" s="13" t="s">
        <v>147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21" customHeight="1">
      <c r="A17" s="26" t="s">
        <v>124</v>
      </c>
      <c r="B17" s="131">
        <f>SUM('ป.ตรีพัทลุง'!Q20)</f>
        <v>316</v>
      </c>
      <c r="C17" s="131">
        <f>SUM('ป.ตรีพัทลุง'!R20)</f>
        <v>1135</v>
      </c>
      <c r="D17" s="132">
        <f>SUM(B17:C17)</f>
        <v>1451</v>
      </c>
      <c r="E17" s="131">
        <v>0</v>
      </c>
      <c r="F17" s="131">
        <v>0</v>
      </c>
      <c r="G17" s="132">
        <f>SUM(E17:F17)</f>
        <v>0</v>
      </c>
      <c r="H17" s="131">
        <v>0</v>
      </c>
      <c r="I17" s="131">
        <v>0</v>
      </c>
      <c r="J17" s="132">
        <f>SUM(H17:I17)</f>
        <v>0</v>
      </c>
      <c r="K17" s="131">
        <v>0</v>
      </c>
      <c r="L17" s="131">
        <v>0</v>
      </c>
      <c r="M17" s="132">
        <f>SUM(K17:L17)</f>
        <v>0</v>
      </c>
      <c r="N17" s="132">
        <v>0</v>
      </c>
      <c r="O17" s="132">
        <v>0</v>
      </c>
      <c r="P17" s="132">
        <f>SUM(N17:O17)</f>
        <v>0</v>
      </c>
      <c r="Q17" s="131">
        <f>SUM('ป.โทพัทลุง'!K7)</f>
        <v>2</v>
      </c>
      <c r="R17" s="131">
        <f>SUM('ป.โทพัทลุง'!L7)</f>
        <v>0</v>
      </c>
      <c r="S17" s="132">
        <f>SUM(Q17:R17)</f>
        <v>2</v>
      </c>
      <c r="T17" s="131">
        <v>0</v>
      </c>
      <c r="U17" s="131">
        <v>0</v>
      </c>
      <c r="V17" s="132">
        <f>SUM(T17:U17)</f>
        <v>0</v>
      </c>
      <c r="W17" s="131">
        <v>0</v>
      </c>
      <c r="X17" s="131">
        <v>0</v>
      </c>
      <c r="Y17" s="132">
        <v>0</v>
      </c>
      <c r="Z17" s="131">
        <f aca="true" t="shared" si="13" ref="Z17:AA21">SUM(B17,E17,H17,K17,Q17,T17,W17)</f>
        <v>318</v>
      </c>
      <c r="AA17" s="131">
        <f t="shared" si="13"/>
        <v>1135</v>
      </c>
      <c r="AB17" s="132">
        <f aca="true" t="shared" si="14" ref="AB17:AB22">SUM(Z17:AA17)</f>
        <v>1453</v>
      </c>
    </row>
    <row r="18" spans="1:28" ht="21" customHeight="1">
      <c r="A18" s="26" t="s">
        <v>125</v>
      </c>
      <c r="B18" s="131">
        <v>0</v>
      </c>
      <c r="C18" s="131">
        <v>0</v>
      </c>
      <c r="D18" s="132">
        <f>SUM(B18:C18)</f>
        <v>0</v>
      </c>
      <c r="E18" s="131">
        <v>0</v>
      </c>
      <c r="F18" s="131">
        <v>0</v>
      </c>
      <c r="G18" s="132">
        <f>SUM(E18:F18)</f>
        <v>0</v>
      </c>
      <c r="H18" s="131">
        <v>0</v>
      </c>
      <c r="I18" s="131">
        <v>0</v>
      </c>
      <c r="J18" s="132">
        <f>SUM(H18:I18)</f>
        <v>0</v>
      </c>
      <c r="K18" s="131">
        <v>0</v>
      </c>
      <c r="L18" s="131">
        <v>0</v>
      </c>
      <c r="M18" s="132">
        <f>SUM(K18:L18)</f>
        <v>0</v>
      </c>
      <c r="N18" s="132">
        <v>0</v>
      </c>
      <c r="O18" s="132">
        <v>0</v>
      </c>
      <c r="P18" s="132">
        <f>SUM(N18:O18)</f>
        <v>0</v>
      </c>
      <c r="Q18" s="131">
        <v>0</v>
      </c>
      <c r="R18" s="131">
        <v>0</v>
      </c>
      <c r="S18" s="132">
        <f>SUM(Q18:R18)</f>
        <v>0</v>
      </c>
      <c r="T18" s="131">
        <f>SUM('ป.โทพัทลุง'!K19)</f>
        <v>1</v>
      </c>
      <c r="U18" s="131">
        <f>SUM('ป.โทพัทลุง'!L19)</f>
        <v>5</v>
      </c>
      <c r="V18" s="132">
        <f>SUM(T18:U18)</f>
        <v>6</v>
      </c>
      <c r="W18" s="131">
        <v>0</v>
      </c>
      <c r="X18" s="131">
        <v>0</v>
      </c>
      <c r="Y18" s="132">
        <v>0</v>
      </c>
      <c r="Z18" s="131">
        <f t="shared" si="13"/>
        <v>1</v>
      </c>
      <c r="AA18" s="131">
        <f t="shared" si="13"/>
        <v>5</v>
      </c>
      <c r="AB18" s="132">
        <f t="shared" si="14"/>
        <v>6</v>
      </c>
    </row>
    <row r="19" spans="1:28" ht="21" customHeight="1">
      <c r="A19" s="26" t="s">
        <v>129</v>
      </c>
      <c r="B19" s="131">
        <f>SUM('ป.ตรีพัทลุง'!Q29)</f>
        <v>75</v>
      </c>
      <c r="C19" s="131">
        <f>SUM('ป.ตรีพัทลุง'!R29)</f>
        <v>277</v>
      </c>
      <c r="D19" s="132">
        <f>SUM(B19:C19)</f>
        <v>352</v>
      </c>
      <c r="E19" s="131">
        <v>0</v>
      </c>
      <c r="F19" s="131">
        <v>0</v>
      </c>
      <c r="G19" s="132">
        <f>SUM(E19:F19)</f>
        <v>0</v>
      </c>
      <c r="H19" s="131">
        <v>0</v>
      </c>
      <c r="I19" s="131">
        <v>0</v>
      </c>
      <c r="J19" s="132">
        <f>SUM(H19:I19)</f>
        <v>0</v>
      </c>
      <c r="K19" s="131">
        <v>0</v>
      </c>
      <c r="L19" s="131">
        <v>0</v>
      </c>
      <c r="M19" s="132">
        <f>SUM(K19:L19)</f>
        <v>0</v>
      </c>
      <c r="N19" s="132">
        <v>0</v>
      </c>
      <c r="O19" s="132">
        <v>0</v>
      </c>
      <c r="P19" s="132">
        <f>SUM(N19:O19)</f>
        <v>0</v>
      </c>
      <c r="Q19" s="131">
        <f>SUM('ป.โทพัทลุง'!K9)</f>
        <v>6</v>
      </c>
      <c r="R19" s="131">
        <f>SUM('ป.โทพัทลุง'!L9)</f>
        <v>2</v>
      </c>
      <c r="S19" s="132">
        <f>SUM(Q19:R19)</f>
        <v>8</v>
      </c>
      <c r="T19" s="131">
        <f>SUM('ป.โทพัทลุง'!K24)</f>
        <v>0</v>
      </c>
      <c r="U19" s="131">
        <f>SUM('ป.โทพัทลุง'!L24)</f>
        <v>1</v>
      </c>
      <c r="V19" s="132">
        <f>SUM(T19:U19)</f>
        <v>1</v>
      </c>
      <c r="W19" s="131">
        <v>0</v>
      </c>
      <c r="X19" s="131">
        <v>0</v>
      </c>
      <c r="Y19" s="132">
        <v>0</v>
      </c>
      <c r="Z19" s="131">
        <f t="shared" si="13"/>
        <v>81</v>
      </c>
      <c r="AA19" s="131">
        <f t="shared" si="13"/>
        <v>280</v>
      </c>
      <c r="AB19" s="132">
        <f t="shared" si="14"/>
        <v>361</v>
      </c>
    </row>
    <row r="20" spans="1:28" ht="21" customHeight="1">
      <c r="A20" s="26" t="s">
        <v>130</v>
      </c>
      <c r="B20" s="131">
        <f>SUM('ป.ตรีพัทลุง'!Q40)</f>
        <v>161</v>
      </c>
      <c r="C20" s="131">
        <f>SUM('ป.ตรีพัทลุง'!R40)</f>
        <v>612</v>
      </c>
      <c r="D20" s="132">
        <f>SUM(B20:C20)</f>
        <v>773</v>
      </c>
      <c r="E20" s="131">
        <v>0</v>
      </c>
      <c r="F20" s="131">
        <v>0</v>
      </c>
      <c r="G20" s="132">
        <f>SUM(E20:F20)</f>
        <v>0</v>
      </c>
      <c r="H20" s="131">
        <v>0</v>
      </c>
      <c r="I20" s="131">
        <v>0</v>
      </c>
      <c r="J20" s="132">
        <f>SUM(H20:I20)</f>
        <v>0</v>
      </c>
      <c r="K20" s="131">
        <v>0</v>
      </c>
      <c r="L20" s="131">
        <v>0</v>
      </c>
      <c r="M20" s="132">
        <f>SUM(K20:L20)</f>
        <v>0</v>
      </c>
      <c r="N20" s="132">
        <v>0</v>
      </c>
      <c r="O20" s="132">
        <v>0</v>
      </c>
      <c r="P20" s="132">
        <f>SUM(N20:O20)</f>
        <v>0</v>
      </c>
      <c r="Q20" s="131">
        <f>SUM('ป.โทพัทลุง'!K8)</f>
        <v>0</v>
      </c>
      <c r="R20" s="131">
        <f>SUM('ป.โทพัทลุง'!L8)</f>
        <v>1</v>
      </c>
      <c r="S20" s="132">
        <f>SUM(Q20:R20)</f>
        <v>1</v>
      </c>
      <c r="T20" s="131">
        <f>SUM('ป.โทพัทลุง'!K23)</f>
        <v>19</v>
      </c>
      <c r="U20" s="131">
        <f>SUM('ป.โทพัทลุง'!L23)</f>
        <v>20</v>
      </c>
      <c r="V20" s="132">
        <f>SUM(T20:U20)</f>
        <v>39</v>
      </c>
      <c r="W20" s="131">
        <v>0</v>
      </c>
      <c r="X20" s="131">
        <v>0</v>
      </c>
      <c r="Y20" s="132">
        <v>0</v>
      </c>
      <c r="Z20" s="131">
        <f>SUM(B20,E20,H20,K20,Q20,T20,W20)</f>
        <v>180</v>
      </c>
      <c r="AA20" s="131">
        <f>SUM(C20,F20,I20,L20,R20,U20,X20)</f>
        <v>633</v>
      </c>
      <c r="AB20" s="132">
        <f t="shared" si="14"/>
        <v>813</v>
      </c>
    </row>
    <row r="21" spans="1:28" ht="21" customHeight="1">
      <c r="A21" s="26" t="s">
        <v>46</v>
      </c>
      <c r="B21" s="131">
        <f>SUM('ป.ตรีพัทลุง'!Q50)</f>
        <v>18</v>
      </c>
      <c r="C21" s="131">
        <f>SUM('ป.ตรีพัทลุง'!R50)</f>
        <v>21</v>
      </c>
      <c r="D21" s="132">
        <f>SUM(B21:C21)</f>
        <v>39</v>
      </c>
      <c r="E21" s="131">
        <v>0</v>
      </c>
      <c r="F21" s="131">
        <v>0</v>
      </c>
      <c r="G21" s="132">
        <f>SUM(E21:F21)</f>
        <v>0</v>
      </c>
      <c r="H21" s="131">
        <v>0</v>
      </c>
      <c r="I21" s="131">
        <v>0</v>
      </c>
      <c r="J21" s="132">
        <f>SUM(H21:I21)</f>
        <v>0</v>
      </c>
      <c r="K21" s="131">
        <v>0</v>
      </c>
      <c r="L21" s="131">
        <v>0</v>
      </c>
      <c r="M21" s="132">
        <f>SUM(K21:L21)</f>
        <v>0</v>
      </c>
      <c r="N21" s="132">
        <v>0</v>
      </c>
      <c r="O21" s="132">
        <v>0</v>
      </c>
      <c r="P21" s="132">
        <f>SUM(N21:O21)</f>
        <v>0</v>
      </c>
      <c r="Q21" s="131">
        <v>0</v>
      </c>
      <c r="R21" s="131">
        <v>0</v>
      </c>
      <c r="S21" s="132">
        <f>SUM(Q21:R21)</f>
        <v>0</v>
      </c>
      <c r="T21" s="131">
        <v>0</v>
      </c>
      <c r="U21" s="131">
        <v>0</v>
      </c>
      <c r="V21" s="132">
        <f>SUM(T21:U21)</f>
        <v>0</v>
      </c>
      <c r="W21" s="131">
        <v>0</v>
      </c>
      <c r="X21" s="131">
        <v>0</v>
      </c>
      <c r="Y21" s="132">
        <v>0</v>
      </c>
      <c r="Z21" s="131">
        <f t="shared" si="13"/>
        <v>18</v>
      </c>
      <c r="AA21" s="131">
        <f t="shared" si="13"/>
        <v>21</v>
      </c>
      <c r="AB21" s="132">
        <f t="shared" si="14"/>
        <v>39</v>
      </c>
    </row>
    <row r="22" spans="1:62" s="129" customFormat="1" ht="22.5" customHeight="1" thickBot="1">
      <c r="A22" s="20" t="s">
        <v>131</v>
      </c>
      <c r="B22" s="133">
        <f aca="true" t="shared" si="15" ref="B22:AA22">SUM(B17:B21)</f>
        <v>570</v>
      </c>
      <c r="C22" s="133">
        <f t="shared" si="15"/>
        <v>2045</v>
      </c>
      <c r="D22" s="133">
        <f t="shared" si="15"/>
        <v>2615</v>
      </c>
      <c r="E22" s="133">
        <f t="shared" si="15"/>
        <v>0</v>
      </c>
      <c r="F22" s="133">
        <f t="shared" si="15"/>
        <v>0</v>
      </c>
      <c r="G22" s="133">
        <f t="shared" si="15"/>
        <v>0</v>
      </c>
      <c r="H22" s="133">
        <f t="shared" si="15"/>
        <v>0</v>
      </c>
      <c r="I22" s="133">
        <f t="shared" si="15"/>
        <v>0</v>
      </c>
      <c r="J22" s="133">
        <f t="shared" si="15"/>
        <v>0</v>
      </c>
      <c r="K22" s="133">
        <f t="shared" si="15"/>
        <v>0</v>
      </c>
      <c r="L22" s="133">
        <f t="shared" si="15"/>
        <v>0</v>
      </c>
      <c r="M22" s="133">
        <f t="shared" si="15"/>
        <v>0</v>
      </c>
      <c r="N22" s="133">
        <f>SUM(N17:N21)</f>
        <v>0</v>
      </c>
      <c r="O22" s="133">
        <f>SUM(O17:O21)</f>
        <v>0</v>
      </c>
      <c r="P22" s="133">
        <f>SUM(P17:P21)</f>
        <v>0</v>
      </c>
      <c r="Q22" s="133">
        <f t="shared" si="15"/>
        <v>8</v>
      </c>
      <c r="R22" s="133">
        <f t="shared" si="15"/>
        <v>3</v>
      </c>
      <c r="S22" s="133">
        <f t="shared" si="15"/>
        <v>11</v>
      </c>
      <c r="T22" s="133">
        <f t="shared" si="15"/>
        <v>20</v>
      </c>
      <c r="U22" s="133">
        <f t="shared" si="15"/>
        <v>26</v>
      </c>
      <c r="V22" s="133">
        <f t="shared" si="15"/>
        <v>46</v>
      </c>
      <c r="W22" s="133">
        <f t="shared" si="15"/>
        <v>0</v>
      </c>
      <c r="X22" s="133">
        <f t="shared" si="15"/>
        <v>0</v>
      </c>
      <c r="Y22" s="133">
        <f t="shared" si="15"/>
        <v>0</v>
      </c>
      <c r="Z22" s="133">
        <f t="shared" si="15"/>
        <v>598</v>
      </c>
      <c r="AA22" s="133">
        <f t="shared" si="15"/>
        <v>2074</v>
      </c>
      <c r="AB22" s="133">
        <f t="shared" si="14"/>
        <v>2672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</row>
    <row r="23" spans="1:62" s="129" customFormat="1" ht="22.5" customHeight="1" thickBot="1" thickTop="1">
      <c r="A23" s="134" t="s">
        <v>132</v>
      </c>
      <c r="B23" s="135">
        <f>SUM(B15,B22)</f>
        <v>2774</v>
      </c>
      <c r="C23" s="135">
        <f>SUM(C15,C22)</f>
        <v>8314</v>
      </c>
      <c r="D23" s="135">
        <f>SUM(D15,D22)</f>
        <v>11088</v>
      </c>
      <c r="E23" s="135">
        <f aca="true" t="shared" si="16" ref="E23:AB23">SUM(E15,E22)</f>
        <v>35</v>
      </c>
      <c r="F23" s="135">
        <f t="shared" si="16"/>
        <v>375</v>
      </c>
      <c r="G23" s="135">
        <f t="shared" si="16"/>
        <v>410</v>
      </c>
      <c r="H23" s="135">
        <f t="shared" si="16"/>
        <v>230</v>
      </c>
      <c r="I23" s="135">
        <f t="shared" si="16"/>
        <v>593</v>
      </c>
      <c r="J23" s="135">
        <f t="shared" si="16"/>
        <v>823</v>
      </c>
      <c r="K23" s="135">
        <f t="shared" si="16"/>
        <v>8</v>
      </c>
      <c r="L23" s="135">
        <f t="shared" si="16"/>
        <v>29</v>
      </c>
      <c r="M23" s="135">
        <f t="shared" si="16"/>
        <v>37</v>
      </c>
      <c r="N23" s="135">
        <f t="shared" si="16"/>
        <v>10</v>
      </c>
      <c r="O23" s="135">
        <f t="shared" si="16"/>
        <v>25</v>
      </c>
      <c r="P23" s="135">
        <f t="shared" si="16"/>
        <v>35</v>
      </c>
      <c r="Q23" s="135">
        <f t="shared" si="16"/>
        <v>81</v>
      </c>
      <c r="R23" s="135">
        <f t="shared" si="16"/>
        <v>179</v>
      </c>
      <c r="S23" s="135">
        <f t="shared" si="16"/>
        <v>260</v>
      </c>
      <c r="T23" s="135">
        <f t="shared" si="16"/>
        <v>426</v>
      </c>
      <c r="U23" s="135">
        <f t="shared" si="16"/>
        <v>927</v>
      </c>
      <c r="V23" s="135">
        <f t="shared" si="16"/>
        <v>1353</v>
      </c>
      <c r="W23" s="135">
        <f t="shared" si="16"/>
        <v>11</v>
      </c>
      <c r="X23" s="135">
        <f t="shared" si="16"/>
        <v>15</v>
      </c>
      <c r="Y23" s="135">
        <f t="shared" si="16"/>
        <v>26</v>
      </c>
      <c r="Z23" s="135">
        <f t="shared" si="16"/>
        <v>3575</v>
      </c>
      <c r="AA23" s="135">
        <f t="shared" si="16"/>
        <v>10457</v>
      </c>
      <c r="AB23" s="135">
        <f t="shared" si="16"/>
        <v>14032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</row>
    <row r="24" spans="2:28" ht="21.75" thickTop="1"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</row>
    <row r="25" spans="2:28" ht="21"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</row>
    <row r="26" spans="2:28" ht="21"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</row>
    <row r="27" spans="2:28" ht="21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</row>
    <row r="28" spans="2:28" ht="21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</row>
    <row r="29" spans="2:28" ht="21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</row>
    <row r="30" spans="2:28" ht="2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</row>
    <row r="31" spans="2:28" ht="21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</row>
    <row r="32" spans="2:28" ht="2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</row>
    <row r="33" spans="2:28" ht="2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2:28" ht="2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2:28" ht="2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</row>
    <row r="36" spans="2:28" ht="2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</row>
    <row r="37" spans="2:28" ht="2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</row>
    <row r="38" spans="2:28" ht="2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</row>
    <row r="39" spans="2:28" ht="2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</row>
    <row r="40" spans="2:28" ht="21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</row>
    <row r="41" spans="2:28" ht="21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</row>
    <row r="42" spans="2:28" ht="2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</row>
    <row r="43" spans="2:28" ht="2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</row>
    <row r="44" spans="2:28" ht="2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</row>
    <row r="45" spans="2:28" ht="2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</row>
    <row r="46" spans="2:28" ht="2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</row>
    <row r="47" spans="2:28" ht="2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</row>
    <row r="48" spans="2:28" ht="2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</row>
    <row r="49" spans="2:28" ht="2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</row>
    <row r="50" spans="2:28" ht="2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</row>
    <row r="51" spans="2:28" ht="21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</row>
    <row r="52" spans="2:28" ht="2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</row>
    <row r="53" spans="2:28" ht="2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</row>
    <row r="54" spans="2:28" ht="2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</row>
    <row r="55" spans="2:28" ht="2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</row>
    <row r="56" spans="2:28" ht="2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</row>
    <row r="57" spans="2:28" ht="2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</row>
    <row r="58" spans="2:28" ht="2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</row>
    <row r="59" spans="2:28" ht="21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</row>
    <row r="60" spans="2:28" ht="2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</row>
    <row r="61" spans="2:28" ht="2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</row>
    <row r="62" spans="2:28" ht="2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</row>
    <row r="63" spans="2:28" ht="2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</row>
    <row r="64" spans="2:28" ht="2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</row>
    <row r="65" spans="2:28" ht="2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</row>
    <row r="66" spans="2:28" ht="2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</row>
    <row r="67" spans="2:28" ht="2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</row>
    <row r="68" spans="2:28" ht="2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</row>
    <row r="69" spans="2:28" ht="2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</row>
    <row r="70" spans="2:28" ht="2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</row>
    <row r="71" spans="2:28" ht="2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</row>
    <row r="72" spans="2:28" ht="2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</row>
    <row r="73" spans="2:28" ht="2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</row>
    <row r="74" spans="2:28" ht="2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</row>
    <row r="75" spans="2:28" ht="2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</row>
    <row r="76" spans="2:28" ht="2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</row>
    <row r="77" spans="2:28" ht="2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</row>
    <row r="78" spans="2:28" ht="2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</row>
    <row r="79" spans="2:28" ht="2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</row>
    <row r="80" spans="2:28" ht="2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</row>
    <row r="81" spans="2:28" ht="2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</row>
    <row r="82" spans="2:28" ht="2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</row>
    <row r="83" spans="2:28" ht="2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</row>
    <row r="84" spans="2:28" ht="2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</row>
    <row r="85" spans="2:28" ht="2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</row>
    <row r="86" spans="2:28" ht="2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</row>
    <row r="87" spans="2:28" ht="2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</row>
    <row r="88" spans="2:28" ht="2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</row>
    <row r="89" spans="2:28" ht="2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</row>
    <row r="90" spans="2:28" ht="2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</row>
    <row r="91" spans="2:28" ht="21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</row>
    <row r="92" spans="2:28" ht="21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</row>
    <row r="93" spans="2:28" ht="21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</row>
    <row r="94" spans="2:28" ht="21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</row>
    <row r="95" spans="2:28" ht="21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</row>
    <row r="96" spans="2:28" ht="21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2:28" ht="21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</row>
    <row r="98" spans="2:28" ht="21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</row>
    <row r="99" spans="2:28" ht="21"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</row>
    <row r="100" spans="2:28" ht="21"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2:28" ht="21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</row>
    <row r="102" spans="2:28" ht="21"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</row>
    <row r="103" spans="2:28" ht="21"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</row>
    <row r="104" spans="2:28" ht="21"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</row>
    <row r="105" spans="2:28" ht="21"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</row>
    <row r="106" spans="2:28" ht="21"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</row>
    <row r="107" spans="2:28" ht="21"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2:28" ht="21"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</row>
    <row r="109" spans="2:28" ht="21"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</row>
    <row r="110" spans="2:28" ht="21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2:28" ht="21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2:28" ht="21"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</row>
    <row r="113" spans="2:28" ht="21"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2:28" ht="21"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</row>
    <row r="115" spans="2:28" ht="21"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</row>
    <row r="116" spans="2:28" ht="21"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</row>
    <row r="117" spans="2:28" ht="21"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2:28" ht="21"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</row>
    <row r="119" spans="2:28" ht="21"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2:28" ht="21"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</row>
    <row r="121" spans="2:28" ht="21"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</row>
    <row r="122" spans="2:28" ht="21"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</row>
    <row r="123" spans="2:28" ht="21"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</row>
    <row r="124" spans="2:28" ht="21"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</row>
    <row r="125" spans="2:28" ht="21"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</row>
    <row r="126" spans="2:28" ht="21"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</row>
    <row r="127" spans="2:28" ht="21"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</row>
    <row r="128" spans="2:28" ht="21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</row>
    <row r="129" spans="2:28" ht="21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</row>
    <row r="130" spans="2:28" ht="21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</row>
    <row r="131" spans="2:28" ht="21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</row>
    <row r="132" spans="2:28" ht="21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</row>
    <row r="133" spans="2:28" ht="21"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</row>
    <row r="134" spans="2:28" ht="21"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</row>
    <row r="135" spans="2:28" ht="21"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</row>
    <row r="136" spans="2:28" ht="21"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</row>
    <row r="137" spans="2:28" ht="21"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</row>
    <row r="138" spans="2:28" ht="21"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</row>
    <row r="139" spans="2:28" ht="21"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</row>
    <row r="140" spans="2:28" ht="21"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</row>
    <row r="141" spans="2:28" ht="21"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</row>
    <row r="142" spans="2:28" ht="21"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</row>
    <row r="143" spans="2:28" ht="21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</row>
    <row r="144" spans="2:28" ht="21"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</row>
    <row r="145" spans="2:28" ht="21"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</row>
    <row r="146" spans="2:28" ht="21"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</row>
    <row r="147" spans="2:28" ht="21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</row>
    <row r="148" spans="2:28" ht="21"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</row>
    <row r="149" spans="2:28" ht="21"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</row>
    <row r="150" spans="2:28" ht="21"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</row>
    <row r="151" spans="2:28" ht="21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</row>
    <row r="152" spans="2:28" ht="21"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</row>
    <row r="153" spans="2:28" ht="21"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</row>
    <row r="154" spans="2:28" ht="21"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</row>
    <row r="155" spans="2:28" ht="21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</row>
    <row r="156" spans="2:28" ht="21"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</row>
    <row r="157" spans="2:28" ht="21"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</row>
    <row r="158" spans="2:28" ht="21"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</row>
    <row r="159" spans="2:28" ht="21"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</row>
    <row r="160" spans="2:28" ht="21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</row>
    <row r="161" spans="2:28" ht="21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</row>
    <row r="162" spans="2:28" ht="21"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</row>
    <row r="163" spans="2:28" ht="21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</row>
    <row r="164" spans="2:28" ht="21"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</row>
    <row r="165" spans="2:28" ht="21"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</row>
    <row r="166" spans="2:28" ht="21"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</row>
    <row r="167" spans="2:28" ht="21"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</row>
    <row r="168" spans="2:28" ht="21"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</row>
    <row r="169" spans="2:28" ht="21"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</row>
    <row r="170" spans="2:28" ht="21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</row>
    <row r="171" spans="2:28" ht="21"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</row>
    <row r="172" spans="2:28" ht="21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</row>
    <row r="173" spans="2:28" ht="21"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</row>
    <row r="174" spans="2:28" ht="21"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</row>
    <row r="175" spans="2:28" ht="21"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</row>
    <row r="176" spans="2:28" ht="21"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</row>
    <row r="177" spans="2:28" ht="21"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</row>
    <row r="178" spans="2:28" ht="21"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</row>
    <row r="179" spans="2:28" ht="21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</row>
    <row r="180" spans="2:28" ht="21"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</row>
    <row r="181" spans="2:28" ht="21"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</row>
    <row r="182" spans="2:28" ht="21"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</row>
    <row r="183" spans="2:28" ht="21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</row>
    <row r="184" spans="2:28" ht="21"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</row>
    <row r="185" spans="2:28" ht="21"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</row>
    <row r="186" spans="2:28" ht="21"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</row>
    <row r="187" spans="2:28" ht="21"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</row>
    <row r="188" spans="2:28" ht="21"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</row>
    <row r="189" spans="2:28" ht="21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</row>
    <row r="190" spans="2:28" ht="21"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</row>
    <row r="191" spans="2:28" ht="21"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</row>
    <row r="192" spans="2:28" ht="21"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</row>
    <row r="193" spans="2:28" ht="21"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</row>
    <row r="194" spans="2:28" ht="21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</row>
    <row r="195" spans="2:28" ht="21"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</row>
    <row r="196" spans="2:28" ht="21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</row>
    <row r="197" spans="2:28" ht="21"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</row>
    <row r="198" spans="2:28" ht="21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</row>
    <row r="199" spans="2:28" ht="21"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</row>
    <row r="200" spans="2:28" ht="21"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</row>
    <row r="201" spans="2:28" ht="21"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</row>
    <row r="202" spans="2:28" ht="21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</row>
    <row r="203" spans="2:28" ht="21"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</row>
    <row r="204" spans="2:28" ht="21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</row>
    <row r="205" spans="2:28" ht="21"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</row>
    <row r="206" spans="2:28" ht="21"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</row>
    <row r="207" spans="2:28" ht="21"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</row>
    <row r="208" spans="2:28" ht="21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</row>
    <row r="209" spans="2:28" ht="21"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</row>
    <row r="210" spans="2:28" ht="21"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</row>
    <row r="211" spans="2:28" ht="21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</row>
    <row r="212" spans="2:28" ht="21"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</row>
    <row r="213" spans="2:28" ht="21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</row>
    <row r="214" spans="2:28" ht="21"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</row>
    <row r="215" spans="2:28" ht="21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</row>
    <row r="216" spans="2:28" ht="21"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</row>
    <row r="217" spans="2:28" ht="21"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</row>
    <row r="218" spans="2:28" ht="21"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</row>
    <row r="219" spans="2:28" ht="21"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</row>
    <row r="220" spans="2:28" ht="21"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</row>
    <row r="221" spans="2:28" ht="21"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</row>
    <row r="222" spans="2:28" ht="21"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</row>
    <row r="223" spans="2:28" ht="21"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</row>
    <row r="224" spans="2:28" ht="21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</row>
    <row r="225" spans="2:28" ht="21"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</row>
    <row r="226" spans="2:28" ht="21"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</row>
    <row r="227" spans="2:28" ht="21"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</row>
    <row r="228" spans="2:28" ht="21"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</row>
    <row r="229" spans="2:28" ht="21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</row>
    <row r="230" spans="2:28" ht="21"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</row>
    <row r="231" spans="2:28" ht="21"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</row>
    <row r="232" spans="2:28" ht="21"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</row>
    <row r="233" spans="2:28" ht="21"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</row>
    <row r="234" spans="2:28" ht="21"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</row>
    <row r="235" spans="2:28" ht="21"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</row>
    <row r="236" spans="2:28" ht="21"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</row>
    <row r="237" spans="2:28" ht="21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</row>
    <row r="238" spans="2:28" ht="21"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</row>
    <row r="239" spans="2:28" ht="21"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</row>
    <row r="240" spans="2:28" ht="21"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</row>
    <row r="241" spans="2:28" ht="21"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</row>
    <row r="242" spans="2:28" ht="21"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</row>
    <row r="243" spans="2:28" ht="21"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</row>
    <row r="244" spans="2:28" ht="21"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</row>
    <row r="245" spans="2:28" ht="21"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</row>
    <row r="246" spans="2:28" ht="21"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</row>
    <row r="247" spans="2:28" ht="21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</row>
    <row r="248" spans="2:28" ht="21"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</row>
    <row r="249" spans="2:28" ht="21"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</row>
    <row r="250" spans="2:28" ht="21"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</row>
    <row r="251" spans="2:28" ht="21"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</row>
    <row r="252" spans="2:28" ht="21"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</row>
    <row r="253" spans="2:28" ht="21"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</row>
    <row r="254" spans="2:28" ht="21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</row>
    <row r="255" spans="2:28" ht="21"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</row>
    <row r="256" spans="2:28" ht="21"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</row>
    <row r="257" spans="2:28" ht="21"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</row>
    <row r="258" spans="2:28" ht="21"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</row>
    <row r="259" spans="2:28" ht="21"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</row>
    <row r="260" spans="2:28" ht="21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</row>
    <row r="261" spans="2:28" ht="21"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</row>
    <row r="262" spans="2:28" ht="21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</row>
    <row r="263" spans="2:28" ht="21"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</row>
    <row r="264" spans="2:28" ht="21"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</row>
    <row r="265" spans="2:28" ht="21"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</row>
    <row r="266" spans="2:28" ht="21"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</row>
    <row r="267" spans="2:28" ht="21"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</row>
    <row r="268" spans="2:28" ht="21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</row>
    <row r="269" spans="2:28" ht="21"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</row>
    <row r="270" spans="2:28" ht="21"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</row>
    <row r="271" spans="2:28" ht="21"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</row>
    <row r="272" spans="2:28" ht="21"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</row>
    <row r="273" spans="2:28" ht="21"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</row>
    <row r="274" spans="2:28" ht="21"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</row>
    <row r="275" spans="2:28" ht="21"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</row>
    <row r="276" spans="2:28" ht="21"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</row>
    <row r="277" spans="2:28" ht="21"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</row>
    <row r="278" spans="2:28" ht="21"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</row>
    <row r="279" spans="2:28" ht="21"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</row>
    <row r="280" spans="2:28" ht="21"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</row>
    <row r="281" spans="2:28" ht="21"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</row>
    <row r="282" spans="2:28" ht="21"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</row>
    <row r="283" spans="2:28" ht="21"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</row>
    <row r="284" spans="2:28" ht="21"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</row>
    <row r="285" spans="2:28" ht="21"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</row>
    <row r="286" spans="2:28" ht="21"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</row>
    <row r="287" spans="2:28" ht="21"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</row>
    <row r="288" spans="2:28" ht="21"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</row>
    <row r="289" spans="2:28" ht="21"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</row>
    <row r="290" spans="2:28" ht="21"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</row>
    <row r="291" spans="2:28" ht="21"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</row>
    <row r="292" spans="2:28" ht="21"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</row>
    <row r="293" spans="2:28" ht="21"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</row>
    <row r="294" spans="2:28" ht="21"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</row>
    <row r="295" spans="2:28" ht="21"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</row>
    <row r="296" spans="2:28" ht="21"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</row>
    <row r="297" spans="2:28" ht="21"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</row>
    <row r="298" spans="2:28" ht="21"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</row>
    <row r="299" spans="2:28" ht="21"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</row>
    <row r="300" spans="2:28" ht="21"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</row>
    <row r="301" spans="2:28" ht="21"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</row>
    <row r="302" spans="2:28" ht="21"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</row>
    <row r="303" spans="2:28" ht="21"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</row>
    <row r="304" spans="2:28" ht="21"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</row>
    <row r="305" spans="2:28" ht="21"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</row>
    <row r="306" spans="2:28" ht="21"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</row>
    <row r="307" spans="2:28" ht="21"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</row>
    <row r="308" spans="2:28" ht="21"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</row>
    <row r="309" spans="2:28" ht="21"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</row>
    <row r="310" spans="2:28" ht="21"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</row>
    <row r="311" spans="2:28" ht="21"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</row>
    <row r="312" spans="2:28" ht="21"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</row>
    <row r="313" spans="2:28" ht="21"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</row>
    <row r="314" spans="2:28" ht="21"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</row>
    <row r="315" spans="2:28" ht="21"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</row>
    <row r="316" spans="2:28" ht="21"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</row>
    <row r="317" spans="2:28" ht="21"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</row>
    <row r="318" spans="2:28" ht="21"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</row>
    <row r="319" spans="2:28" ht="21"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</row>
    <row r="320" spans="2:28" ht="21"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</row>
    <row r="321" spans="2:28" ht="21"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</row>
    <row r="322" spans="2:28" ht="21"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</row>
    <row r="323" spans="2:28" ht="21"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</row>
    <row r="324" spans="2:28" ht="21"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</row>
    <row r="325" spans="2:28" ht="21"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</row>
    <row r="326" spans="2:28" ht="21"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</row>
  </sheetData>
  <sheetProtection/>
  <mergeCells count="12">
    <mergeCell ref="A2:AB2"/>
    <mergeCell ref="B5:D5"/>
    <mergeCell ref="E5:G5"/>
    <mergeCell ref="H5:J5"/>
    <mergeCell ref="K5:M5"/>
    <mergeCell ref="Q5:S5"/>
    <mergeCell ref="T5:V5"/>
    <mergeCell ref="W5:Y5"/>
    <mergeCell ref="Z5:AB5"/>
    <mergeCell ref="A3:AB3"/>
    <mergeCell ref="A4:AB4"/>
    <mergeCell ref="N5:P5"/>
  </mergeCells>
  <printOptions horizontalCentered="1"/>
  <pageMargins left="0.1968503937007874" right="0.1968503937007874" top="0.3937007874015748" bottom="0.1968503937007874" header="0" footer="0"/>
  <pageSetup firstPageNumber="8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&amp;P&amp;R&amp;12ข้อมูล ณ วันที่ 1 กรกฎาคม 2554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66"/>
  </sheetPr>
  <dimension ref="A1:S99"/>
  <sheetViews>
    <sheetView showGridLines="0" zoomScale="90" zoomScaleNormal="90" zoomScalePageLayoutView="0" workbookViewId="0" topLeftCell="A37">
      <selection activeCell="D103" sqref="D103"/>
    </sheetView>
  </sheetViews>
  <sheetFormatPr defaultColWidth="9.00390625" defaultRowHeight="23.25" customHeight="1"/>
  <cols>
    <col min="1" max="1" width="32.125" style="3" customWidth="1"/>
    <col min="2" max="16" width="4.875" style="4" customWidth="1"/>
    <col min="17" max="19" width="6.125" style="4" customWidth="1"/>
    <col min="20" max="16384" width="9.00390625" style="2" customWidth="1"/>
  </cols>
  <sheetData>
    <row r="1" spans="1:19" s="1" customFormat="1" ht="29.25" customHeight="1">
      <c r="A1" s="881" t="s">
        <v>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</row>
    <row r="2" spans="1:19" s="1" customFormat="1" ht="24" customHeight="1">
      <c r="A2" s="881" t="s">
        <v>347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</row>
    <row r="3" spans="1:19" s="1" customFormat="1" ht="24.75" customHeight="1">
      <c r="A3" s="881" t="s">
        <v>47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</row>
    <row r="5" spans="1:19" s="5" customFormat="1" ht="23.25" customHeight="1">
      <c r="A5" s="867" t="s">
        <v>1</v>
      </c>
      <c r="B5" s="869" t="s">
        <v>2</v>
      </c>
      <c r="C5" s="870"/>
      <c r="D5" s="871"/>
      <c r="E5" s="869" t="s">
        <v>3</v>
      </c>
      <c r="F5" s="870"/>
      <c r="G5" s="871"/>
      <c r="H5" s="869" t="s">
        <v>15</v>
      </c>
      <c r="I5" s="870"/>
      <c r="J5" s="871"/>
      <c r="K5" s="869" t="s">
        <v>16</v>
      </c>
      <c r="L5" s="870"/>
      <c r="M5" s="871"/>
      <c r="N5" s="869" t="s">
        <v>17</v>
      </c>
      <c r="O5" s="870"/>
      <c r="P5" s="871"/>
      <c r="Q5" s="869" t="s">
        <v>7</v>
      </c>
      <c r="R5" s="870"/>
      <c r="S5" s="871"/>
    </row>
    <row r="6" spans="1:19" s="5" customFormat="1" ht="23.25" customHeight="1">
      <c r="A6" s="868"/>
      <c r="B6" s="6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  <c r="H6" s="6" t="s">
        <v>4</v>
      </c>
      <c r="I6" s="6" t="s">
        <v>5</v>
      </c>
      <c r="J6" s="6" t="s">
        <v>6</v>
      </c>
      <c r="K6" s="6" t="s">
        <v>4</v>
      </c>
      <c r="L6" s="6" t="s">
        <v>5</v>
      </c>
      <c r="M6" s="6" t="s">
        <v>6</v>
      </c>
      <c r="N6" s="6" t="s">
        <v>4</v>
      </c>
      <c r="O6" s="6" t="s">
        <v>5</v>
      </c>
      <c r="P6" s="6" t="s">
        <v>6</v>
      </c>
      <c r="Q6" s="6" t="s">
        <v>4</v>
      </c>
      <c r="R6" s="6" t="s">
        <v>5</v>
      </c>
      <c r="S6" s="6" t="s">
        <v>6</v>
      </c>
    </row>
    <row r="7" spans="1:19" ht="23.25" customHeight="1">
      <c r="A7" s="7" t="s">
        <v>138</v>
      </c>
      <c r="B7" s="29">
        <v>53</v>
      </c>
      <c r="C7" s="29">
        <v>68</v>
      </c>
      <c r="D7" s="30">
        <f aca="true" t="shared" si="0" ref="D7:D18">SUM(B7:C7)</f>
        <v>121</v>
      </c>
      <c r="E7" s="29">
        <v>30</v>
      </c>
      <c r="F7" s="29">
        <v>38</v>
      </c>
      <c r="G7" s="30">
        <f aca="true" t="shared" si="1" ref="G7:G18">SUM(E7:F7)</f>
        <v>68</v>
      </c>
      <c r="H7" s="29">
        <v>33</v>
      </c>
      <c r="I7" s="29">
        <v>53</v>
      </c>
      <c r="J7" s="30">
        <f aca="true" t="shared" si="2" ref="J7:J18">SUM(H7:I7)</f>
        <v>86</v>
      </c>
      <c r="K7" s="29">
        <v>26</v>
      </c>
      <c r="L7" s="29">
        <v>51</v>
      </c>
      <c r="M7" s="30">
        <f aca="true" t="shared" si="3" ref="M7:M18">SUM(K7:L7)</f>
        <v>77</v>
      </c>
      <c r="N7" s="29">
        <v>3</v>
      </c>
      <c r="O7" s="29">
        <v>3</v>
      </c>
      <c r="P7" s="30">
        <f aca="true" t="shared" si="4" ref="P7:P18">SUM(N7:O7)</f>
        <v>6</v>
      </c>
      <c r="Q7" s="29">
        <f aca="true" t="shared" si="5" ref="Q7:Q18">SUM(B7,E7,H7,K7,N7)</f>
        <v>145</v>
      </c>
      <c r="R7" s="29">
        <f aca="true" t="shared" si="6" ref="R7:R18">SUM(C7,F7,I7,L7,O7)</f>
        <v>213</v>
      </c>
      <c r="S7" s="30">
        <f aca="true" t="shared" si="7" ref="S7:S18">SUM(Q7:R7)</f>
        <v>358</v>
      </c>
    </row>
    <row r="8" spans="1:19" ht="23.25" customHeight="1">
      <c r="A8" s="7" t="s">
        <v>8</v>
      </c>
      <c r="B8" s="29">
        <v>25</v>
      </c>
      <c r="C8" s="29">
        <v>35</v>
      </c>
      <c r="D8" s="30">
        <f t="shared" si="0"/>
        <v>60</v>
      </c>
      <c r="E8" s="29">
        <v>9</v>
      </c>
      <c r="F8" s="29">
        <v>40</v>
      </c>
      <c r="G8" s="30">
        <f t="shared" si="1"/>
        <v>49</v>
      </c>
      <c r="H8" s="29">
        <v>8</v>
      </c>
      <c r="I8" s="29">
        <v>28</v>
      </c>
      <c r="J8" s="30">
        <f t="shared" si="2"/>
        <v>36</v>
      </c>
      <c r="K8" s="29">
        <v>12</v>
      </c>
      <c r="L8" s="29">
        <v>10</v>
      </c>
      <c r="M8" s="30">
        <f t="shared" si="3"/>
        <v>22</v>
      </c>
      <c r="N8" s="29">
        <v>4</v>
      </c>
      <c r="O8" s="29">
        <v>5</v>
      </c>
      <c r="P8" s="30">
        <f t="shared" si="4"/>
        <v>9</v>
      </c>
      <c r="Q8" s="29">
        <f t="shared" si="5"/>
        <v>58</v>
      </c>
      <c r="R8" s="29">
        <f t="shared" si="6"/>
        <v>118</v>
      </c>
      <c r="S8" s="30">
        <f t="shared" si="7"/>
        <v>176</v>
      </c>
    </row>
    <row r="9" spans="1:19" ht="23.25" customHeight="1">
      <c r="A9" s="7" t="s">
        <v>18</v>
      </c>
      <c r="B9" s="29">
        <v>19</v>
      </c>
      <c r="C9" s="29">
        <v>59</v>
      </c>
      <c r="D9" s="30">
        <f t="shared" si="0"/>
        <v>78</v>
      </c>
      <c r="E9" s="29">
        <v>15</v>
      </c>
      <c r="F9" s="29">
        <v>70</v>
      </c>
      <c r="G9" s="30">
        <f t="shared" si="1"/>
        <v>85</v>
      </c>
      <c r="H9" s="29">
        <v>23</v>
      </c>
      <c r="I9" s="29">
        <v>69</v>
      </c>
      <c r="J9" s="30">
        <f t="shared" si="2"/>
        <v>92</v>
      </c>
      <c r="K9" s="29">
        <v>15</v>
      </c>
      <c r="L9" s="29">
        <v>49</v>
      </c>
      <c r="M9" s="30">
        <f t="shared" si="3"/>
        <v>64</v>
      </c>
      <c r="N9" s="29">
        <v>5</v>
      </c>
      <c r="O9" s="29">
        <v>7</v>
      </c>
      <c r="P9" s="30">
        <f t="shared" si="4"/>
        <v>12</v>
      </c>
      <c r="Q9" s="29">
        <f t="shared" si="5"/>
        <v>77</v>
      </c>
      <c r="R9" s="29">
        <f t="shared" si="6"/>
        <v>254</v>
      </c>
      <c r="S9" s="30">
        <f t="shared" si="7"/>
        <v>331</v>
      </c>
    </row>
    <row r="10" spans="1:19" ht="23.25" customHeight="1">
      <c r="A10" s="7" t="s">
        <v>9</v>
      </c>
      <c r="B10" s="29">
        <v>16</v>
      </c>
      <c r="C10" s="29">
        <v>53</v>
      </c>
      <c r="D10" s="30">
        <f t="shared" si="0"/>
        <v>69</v>
      </c>
      <c r="E10" s="29">
        <v>28</v>
      </c>
      <c r="F10" s="29">
        <v>49</v>
      </c>
      <c r="G10" s="30">
        <f t="shared" si="1"/>
        <v>77</v>
      </c>
      <c r="H10" s="29">
        <v>13</v>
      </c>
      <c r="I10" s="29">
        <v>52</v>
      </c>
      <c r="J10" s="30">
        <f t="shared" si="2"/>
        <v>65</v>
      </c>
      <c r="K10" s="29">
        <v>17</v>
      </c>
      <c r="L10" s="29">
        <v>25</v>
      </c>
      <c r="M10" s="30">
        <f t="shared" si="3"/>
        <v>42</v>
      </c>
      <c r="N10" s="29">
        <v>0</v>
      </c>
      <c r="O10" s="29">
        <v>0</v>
      </c>
      <c r="P10" s="30">
        <f t="shared" si="4"/>
        <v>0</v>
      </c>
      <c r="Q10" s="29">
        <f t="shared" si="5"/>
        <v>74</v>
      </c>
      <c r="R10" s="29">
        <f t="shared" si="6"/>
        <v>179</v>
      </c>
      <c r="S10" s="30">
        <f t="shared" si="7"/>
        <v>253</v>
      </c>
    </row>
    <row r="11" spans="1:19" ht="23.25" customHeight="1">
      <c r="A11" s="7" t="s">
        <v>10</v>
      </c>
      <c r="B11" s="29">
        <v>5</v>
      </c>
      <c r="C11" s="29">
        <v>37</v>
      </c>
      <c r="D11" s="30">
        <f t="shared" si="0"/>
        <v>42</v>
      </c>
      <c r="E11" s="29">
        <v>2</v>
      </c>
      <c r="F11" s="29">
        <v>34</v>
      </c>
      <c r="G11" s="30">
        <f t="shared" si="1"/>
        <v>36</v>
      </c>
      <c r="H11" s="29">
        <v>1</v>
      </c>
      <c r="I11" s="29">
        <v>47</v>
      </c>
      <c r="J11" s="30">
        <f t="shared" si="2"/>
        <v>48</v>
      </c>
      <c r="K11" s="29">
        <v>2</v>
      </c>
      <c r="L11" s="29">
        <v>24</v>
      </c>
      <c r="M11" s="30">
        <f t="shared" si="3"/>
        <v>26</v>
      </c>
      <c r="N11" s="29">
        <v>2</v>
      </c>
      <c r="O11" s="29">
        <v>2</v>
      </c>
      <c r="P11" s="30">
        <f t="shared" si="4"/>
        <v>4</v>
      </c>
      <c r="Q11" s="29">
        <f t="shared" si="5"/>
        <v>12</v>
      </c>
      <c r="R11" s="29">
        <f t="shared" si="6"/>
        <v>144</v>
      </c>
      <c r="S11" s="30">
        <f t="shared" si="7"/>
        <v>156</v>
      </c>
    </row>
    <row r="12" spans="1:19" ht="23.25" customHeight="1">
      <c r="A12" s="7" t="s">
        <v>11</v>
      </c>
      <c r="B12" s="29">
        <v>25</v>
      </c>
      <c r="C12" s="29">
        <v>36</v>
      </c>
      <c r="D12" s="30">
        <f t="shared" si="0"/>
        <v>61</v>
      </c>
      <c r="E12" s="29">
        <v>27</v>
      </c>
      <c r="F12" s="29">
        <v>52</v>
      </c>
      <c r="G12" s="30">
        <f t="shared" si="1"/>
        <v>79</v>
      </c>
      <c r="H12" s="29">
        <v>19</v>
      </c>
      <c r="I12" s="29">
        <v>40</v>
      </c>
      <c r="J12" s="30">
        <f t="shared" si="2"/>
        <v>59</v>
      </c>
      <c r="K12" s="29">
        <v>10</v>
      </c>
      <c r="L12" s="29">
        <v>22</v>
      </c>
      <c r="M12" s="30">
        <f t="shared" si="3"/>
        <v>32</v>
      </c>
      <c r="N12" s="29">
        <v>3</v>
      </c>
      <c r="O12" s="29">
        <v>2</v>
      </c>
      <c r="P12" s="30">
        <f t="shared" si="4"/>
        <v>5</v>
      </c>
      <c r="Q12" s="29">
        <f t="shared" si="5"/>
        <v>84</v>
      </c>
      <c r="R12" s="29">
        <f t="shared" si="6"/>
        <v>152</v>
      </c>
      <c r="S12" s="30">
        <f t="shared" si="7"/>
        <v>236</v>
      </c>
    </row>
    <row r="13" spans="1:19" ht="23.25" customHeight="1">
      <c r="A13" s="7" t="s">
        <v>139</v>
      </c>
      <c r="B13" s="29">
        <v>4</v>
      </c>
      <c r="C13" s="29">
        <v>36</v>
      </c>
      <c r="D13" s="30">
        <f t="shared" si="0"/>
        <v>40</v>
      </c>
      <c r="E13" s="29">
        <v>4</v>
      </c>
      <c r="F13" s="29">
        <v>45</v>
      </c>
      <c r="G13" s="30">
        <f t="shared" si="1"/>
        <v>49</v>
      </c>
      <c r="H13" s="29">
        <v>5</v>
      </c>
      <c r="I13" s="29">
        <v>31</v>
      </c>
      <c r="J13" s="30">
        <f t="shared" si="2"/>
        <v>36</v>
      </c>
      <c r="K13" s="29">
        <v>2</v>
      </c>
      <c r="L13" s="29">
        <v>23</v>
      </c>
      <c r="M13" s="30">
        <f t="shared" si="3"/>
        <v>25</v>
      </c>
      <c r="N13" s="29">
        <v>0</v>
      </c>
      <c r="O13" s="29">
        <v>3</v>
      </c>
      <c r="P13" s="30">
        <f t="shared" si="4"/>
        <v>3</v>
      </c>
      <c r="Q13" s="29">
        <f t="shared" si="5"/>
        <v>15</v>
      </c>
      <c r="R13" s="29">
        <f t="shared" si="6"/>
        <v>138</v>
      </c>
      <c r="S13" s="30">
        <f t="shared" si="7"/>
        <v>153</v>
      </c>
    </row>
    <row r="14" spans="1:19" ht="23.25" customHeight="1">
      <c r="A14" s="7" t="s">
        <v>12</v>
      </c>
      <c r="B14" s="29">
        <v>4</v>
      </c>
      <c r="C14" s="29">
        <v>39</v>
      </c>
      <c r="D14" s="30">
        <f t="shared" si="0"/>
        <v>43</v>
      </c>
      <c r="E14" s="29">
        <v>8</v>
      </c>
      <c r="F14" s="29">
        <v>26</v>
      </c>
      <c r="G14" s="30">
        <f t="shared" si="1"/>
        <v>34</v>
      </c>
      <c r="H14" s="29">
        <v>1</v>
      </c>
      <c r="I14" s="29">
        <v>31</v>
      </c>
      <c r="J14" s="30">
        <f t="shared" si="2"/>
        <v>32</v>
      </c>
      <c r="K14" s="29">
        <v>5</v>
      </c>
      <c r="L14" s="29">
        <v>26</v>
      </c>
      <c r="M14" s="30">
        <f t="shared" si="3"/>
        <v>31</v>
      </c>
      <c r="N14" s="29">
        <v>0</v>
      </c>
      <c r="O14" s="29">
        <v>3</v>
      </c>
      <c r="P14" s="30">
        <f t="shared" si="4"/>
        <v>3</v>
      </c>
      <c r="Q14" s="29">
        <f t="shared" si="5"/>
        <v>18</v>
      </c>
      <c r="R14" s="29">
        <f t="shared" si="6"/>
        <v>125</v>
      </c>
      <c r="S14" s="30">
        <f t="shared" si="7"/>
        <v>143</v>
      </c>
    </row>
    <row r="15" spans="1:19" ht="23.25" customHeight="1">
      <c r="A15" s="7" t="s">
        <v>28</v>
      </c>
      <c r="B15" s="29">
        <v>3</v>
      </c>
      <c r="C15" s="29">
        <v>41</v>
      </c>
      <c r="D15" s="30">
        <f t="shared" si="0"/>
        <v>44</v>
      </c>
      <c r="E15" s="29">
        <v>7</v>
      </c>
      <c r="F15" s="29">
        <v>36</v>
      </c>
      <c r="G15" s="30">
        <f t="shared" si="1"/>
        <v>43</v>
      </c>
      <c r="H15" s="29">
        <v>2</v>
      </c>
      <c r="I15" s="29">
        <v>58</v>
      </c>
      <c r="J15" s="30">
        <f t="shared" si="2"/>
        <v>60</v>
      </c>
      <c r="K15" s="29">
        <v>9</v>
      </c>
      <c r="L15" s="29">
        <v>39</v>
      </c>
      <c r="M15" s="30">
        <f t="shared" si="3"/>
        <v>48</v>
      </c>
      <c r="N15" s="29">
        <v>0</v>
      </c>
      <c r="O15" s="29">
        <v>2</v>
      </c>
      <c r="P15" s="30">
        <f t="shared" si="4"/>
        <v>2</v>
      </c>
      <c r="Q15" s="29">
        <f t="shared" si="5"/>
        <v>21</v>
      </c>
      <c r="R15" s="29">
        <f t="shared" si="6"/>
        <v>176</v>
      </c>
      <c r="S15" s="30">
        <f t="shared" si="7"/>
        <v>197</v>
      </c>
    </row>
    <row r="16" spans="1:19" ht="23.25" customHeight="1">
      <c r="A16" s="7" t="s">
        <v>13</v>
      </c>
      <c r="B16" s="29">
        <v>8</v>
      </c>
      <c r="C16" s="29">
        <v>39</v>
      </c>
      <c r="D16" s="30">
        <f t="shared" si="0"/>
        <v>47</v>
      </c>
      <c r="E16" s="29">
        <v>6</v>
      </c>
      <c r="F16" s="29">
        <v>27</v>
      </c>
      <c r="G16" s="30">
        <f t="shared" si="1"/>
        <v>33</v>
      </c>
      <c r="H16" s="29">
        <v>1</v>
      </c>
      <c r="I16" s="29">
        <v>6</v>
      </c>
      <c r="J16" s="30">
        <f t="shared" si="2"/>
        <v>7</v>
      </c>
      <c r="K16" s="29">
        <v>3</v>
      </c>
      <c r="L16" s="29">
        <v>8</v>
      </c>
      <c r="M16" s="30">
        <f t="shared" si="3"/>
        <v>11</v>
      </c>
      <c r="N16" s="29">
        <v>0</v>
      </c>
      <c r="O16" s="29">
        <v>4</v>
      </c>
      <c r="P16" s="30">
        <f t="shared" si="4"/>
        <v>4</v>
      </c>
      <c r="Q16" s="29">
        <f t="shared" si="5"/>
        <v>18</v>
      </c>
      <c r="R16" s="29">
        <f t="shared" si="6"/>
        <v>84</v>
      </c>
      <c r="S16" s="30">
        <f t="shared" si="7"/>
        <v>102</v>
      </c>
    </row>
    <row r="17" spans="1:19" ht="23.25" customHeight="1">
      <c r="A17" s="7" t="s">
        <v>14</v>
      </c>
      <c r="B17" s="29">
        <v>15</v>
      </c>
      <c r="C17" s="29">
        <v>70</v>
      </c>
      <c r="D17" s="30">
        <f t="shared" si="0"/>
        <v>85</v>
      </c>
      <c r="E17" s="29">
        <v>15</v>
      </c>
      <c r="F17" s="29">
        <v>58</v>
      </c>
      <c r="G17" s="30">
        <f t="shared" si="1"/>
        <v>73</v>
      </c>
      <c r="H17" s="29">
        <v>9</v>
      </c>
      <c r="I17" s="29">
        <v>51</v>
      </c>
      <c r="J17" s="30">
        <f t="shared" si="2"/>
        <v>60</v>
      </c>
      <c r="K17" s="29">
        <v>14</v>
      </c>
      <c r="L17" s="29">
        <v>59</v>
      </c>
      <c r="M17" s="30">
        <f t="shared" si="3"/>
        <v>73</v>
      </c>
      <c r="N17" s="29">
        <v>0</v>
      </c>
      <c r="O17" s="29">
        <v>3</v>
      </c>
      <c r="P17" s="30">
        <f t="shared" si="4"/>
        <v>3</v>
      </c>
      <c r="Q17" s="29">
        <f t="shared" si="5"/>
        <v>53</v>
      </c>
      <c r="R17" s="29">
        <f t="shared" si="6"/>
        <v>241</v>
      </c>
      <c r="S17" s="30">
        <f t="shared" si="7"/>
        <v>294</v>
      </c>
    </row>
    <row r="18" spans="1:19" ht="23.25" customHeight="1">
      <c r="A18" s="9" t="s">
        <v>6</v>
      </c>
      <c r="B18" s="31">
        <f>SUM(B7:B17)</f>
        <v>177</v>
      </c>
      <c r="C18" s="31">
        <f>SUM(C7:C17)</f>
        <v>513</v>
      </c>
      <c r="D18" s="31">
        <f t="shared" si="0"/>
        <v>690</v>
      </c>
      <c r="E18" s="31">
        <f>SUM(E7:E17)</f>
        <v>151</v>
      </c>
      <c r="F18" s="31">
        <f>SUM(F7:F17)</f>
        <v>475</v>
      </c>
      <c r="G18" s="31">
        <f t="shared" si="1"/>
        <v>626</v>
      </c>
      <c r="H18" s="31">
        <f>SUM(H7:H17)</f>
        <v>115</v>
      </c>
      <c r="I18" s="31">
        <f>SUM(I7:I17)</f>
        <v>466</v>
      </c>
      <c r="J18" s="31">
        <f t="shared" si="2"/>
        <v>581</v>
      </c>
      <c r="K18" s="31">
        <f>SUM(K7:K17)</f>
        <v>115</v>
      </c>
      <c r="L18" s="31">
        <f>SUM(L7:L17)</f>
        <v>336</v>
      </c>
      <c r="M18" s="31">
        <f t="shared" si="3"/>
        <v>451</v>
      </c>
      <c r="N18" s="31">
        <f>SUM(N7:N17)</f>
        <v>17</v>
      </c>
      <c r="O18" s="31">
        <f>SUM(O7:O17)</f>
        <v>34</v>
      </c>
      <c r="P18" s="31">
        <f t="shared" si="4"/>
        <v>51</v>
      </c>
      <c r="Q18" s="31">
        <f t="shared" si="5"/>
        <v>575</v>
      </c>
      <c r="R18" s="31">
        <f t="shared" si="6"/>
        <v>1824</v>
      </c>
      <c r="S18" s="31">
        <f t="shared" si="7"/>
        <v>2399</v>
      </c>
    </row>
    <row r="20" spans="1:19" s="1" customFormat="1" ht="24.75" customHeight="1">
      <c r="A20" s="881" t="s">
        <v>0</v>
      </c>
      <c r="B20" s="881"/>
      <c r="C20" s="881"/>
      <c r="D20" s="881"/>
      <c r="E20" s="881"/>
      <c r="F20" s="881"/>
      <c r="G20" s="881"/>
      <c r="H20" s="881"/>
      <c r="I20" s="881"/>
      <c r="J20" s="881"/>
      <c r="K20" s="881"/>
      <c r="L20" s="881"/>
      <c r="M20" s="881"/>
      <c r="N20" s="881"/>
      <c r="O20" s="881"/>
      <c r="P20" s="881"/>
      <c r="Q20" s="881"/>
      <c r="R20" s="881"/>
      <c r="S20" s="881"/>
    </row>
    <row r="21" spans="1:19" s="1" customFormat="1" ht="24.75" customHeight="1">
      <c r="A21" s="881" t="s">
        <v>347</v>
      </c>
      <c r="B21" s="881"/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</row>
    <row r="22" spans="1:19" s="1" customFormat="1" ht="24.75" customHeight="1">
      <c r="A22" s="881" t="s">
        <v>48</v>
      </c>
      <c r="B22" s="881"/>
      <c r="C22" s="881"/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</row>
    <row r="24" spans="1:19" s="5" customFormat="1" ht="23.25" customHeight="1">
      <c r="A24" s="867" t="s">
        <v>1</v>
      </c>
      <c r="B24" s="869" t="s">
        <v>2</v>
      </c>
      <c r="C24" s="870"/>
      <c r="D24" s="871"/>
      <c r="E24" s="869" t="s">
        <v>3</v>
      </c>
      <c r="F24" s="870"/>
      <c r="G24" s="871"/>
      <c r="H24" s="869" t="s">
        <v>15</v>
      </c>
      <c r="I24" s="870"/>
      <c r="J24" s="871"/>
      <c r="K24" s="869" t="s">
        <v>16</v>
      </c>
      <c r="L24" s="870"/>
      <c r="M24" s="871"/>
      <c r="N24" s="869" t="s">
        <v>17</v>
      </c>
      <c r="O24" s="870"/>
      <c r="P24" s="871"/>
      <c r="Q24" s="869" t="s">
        <v>7</v>
      </c>
      <c r="R24" s="870"/>
      <c r="S24" s="871"/>
    </row>
    <row r="25" spans="1:19" s="5" customFormat="1" ht="23.25" customHeight="1">
      <c r="A25" s="868"/>
      <c r="B25" s="6" t="s">
        <v>4</v>
      </c>
      <c r="C25" s="6" t="s">
        <v>5</v>
      </c>
      <c r="D25" s="6" t="s">
        <v>6</v>
      </c>
      <c r="E25" s="6" t="s">
        <v>4</v>
      </c>
      <c r="F25" s="6" t="s">
        <v>5</v>
      </c>
      <c r="G25" s="6" t="s">
        <v>6</v>
      </c>
      <c r="H25" s="6" t="s">
        <v>4</v>
      </c>
      <c r="I25" s="6" t="s">
        <v>5</v>
      </c>
      <c r="J25" s="6" t="s">
        <v>6</v>
      </c>
      <c r="K25" s="6" t="s">
        <v>4</v>
      </c>
      <c r="L25" s="6" t="s">
        <v>5</v>
      </c>
      <c r="M25" s="6" t="s">
        <v>6</v>
      </c>
      <c r="N25" s="6" t="s">
        <v>4</v>
      </c>
      <c r="O25" s="6" t="s">
        <v>5</v>
      </c>
      <c r="P25" s="6" t="s">
        <v>6</v>
      </c>
      <c r="Q25" s="6" t="s">
        <v>4</v>
      </c>
      <c r="R25" s="6" t="s">
        <v>5</v>
      </c>
      <c r="S25" s="6" t="s">
        <v>6</v>
      </c>
    </row>
    <row r="26" spans="1:19" ht="23.25" customHeight="1">
      <c r="A26" s="7" t="s">
        <v>20</v>
      </c>
      <c r="B26" s="872" t="s">
        <v>30</v>
      </c>
      <c r="C26" s="873"/>
      <c r="D26" s="874"/>
      <c r="E26" s="872" t="s">
        <v>30</v>
      </c>
      <c r="F26" s="873"/>
      <c r="G26" s="874"/>
      <c r="H26" s="872" t="s">
        <v>30</v>
      </c>
      <c r="I26" s="873"/>
      <c r="J26" s="874"/>
      <c r="K26" s="872" t="s">
        <v>30</v>
      </c>
      <c r="L26" s="873"/>
      <c r="M26" s="874"/>
      <c r="N26" s="29">
        <v>2</v>
      </c>
      <c r="O26" s="29">
        <v>1</v>
      </c>
      <c r="P26" s="30">
        <f aca="true" t="shared" si="8" ref="P26:P32">SUM(N26:O26)</f>
        <v>3</v>
      </c>
      <c r="Q26" s="29">
        <f aca="true" t="shared" si="9" ref="Q26:R32">SUM(B26,E26,H26,K26,N26)</f>
        <v>2</v>
      </c>
      <c r="R26" s="29">
        <f t="shared" si="9"/>
        <v>1</v>
      </c>
      <c r="S26" s="30">
        <f aca="true" t="shared" si="10" ref="S26:S32">SUM(Q26:R26)</f>
        <v>3</v>
      </c>
    </row>
    <row r="27" spans="1:19" ht="23.25" customHeight="1">
      <c r="A27" s="7" t="s">
        <v>21</v>
      </c>
      <c r="B27" s="875"/>
      <c r="C27" s="876"/>
      <c r="D27" s="877"/>
      <c r="E27" s="875"/>
      <c r="F27" s="876"/>
      <c r="G27" s="877"/>
      <c r="H27" s="875"/>
      <c r="I27" s="876"/>
      <c r="J27" s="877"/>
      <c r="K27" s="875"/>
      <c r="L27" s="876"/>
      <c r="M27" s="877"/>
      <c r="N27" s="29">
        <v>0</v>
      </c>
      <c r="O27" s="29">
        <v>0</v>
      </c>
      <c r="P27" s="30">
        <f t="shared" si="8"/>
        <v>0</v>
      </c>
      <c r="Q27" s="29">
        <f t="shared" si="9"/>
        <v>0</v>
      </c>
      <c r="R27" s="29">
        <f t="shared" si="9"/>
        <v>0</v>
      </c>
      <c r="S27" s="30">
        <f t="shared" si="10"/>
        <v>0</v>
      </c>
    </row>
    <row r="28" spans="1:19" ht="23.25" customHeight="1">
      <c r="A28" s="7" t="s">
        <v>22</v>
      </c>
      <c r="B28" s="875"/>
      <c r="C28" s="876"/>
      <c r="D28" s="877"/>
      <c r="E28" s="875"/>
      <c r="F28" s="876"/>
      <c r="G28" s="877"/>
      <c r="H28" s="875"/>
      <c r="I28" s="876"/>
      <c r="J28" s="877"/>
      <c r="K28" s="875"/>
      <c r="L28" s="876"/>
      <c r="M28" s="877"/>
      <c r="N28" s="29">
        <v>0</v>
      </c>
      <c r="O28" s="29">
        <v>0</v>
      </c>
      <c r="P28" s="30">
        <f t="shared" si="8"/>
        <v>0</v>
      </c>
      <c r="Q28" s="29">
        <f t="shared" si="9"/>
        <v>0</v>
      </c>
      <c r="R28" s="29">
        <f t="shared" si="9"/>
        <v>0</v>
      </c>
      <c r="S28" s="30">
        <f t="shared" si="10"/>
        <v>0</v>
      </c>
    </row>
    <row r="29" spans="1:19" ht="23.25" customHeight="1">
      <c r="A29" s="7" t="s">
        <v>23</v>
      </c>
      <c r="B29" s="875"/>
      <c r="C29" s="876"/>
      <c r="D29" s="877"/>
      <c r="E29" s="875"/>
      <c r="F29" s="876"/>
      <c r="G29" s="877"/>
      <c r="H29" s="875"/>
      <c r="I29" s="876"/>
      <c r="J29" s="877"/>
      <c r="K29" s="875"/>
      <c r="L29" s="876"/>
      <c r="M29" s="877"/>
      <c r="N29" s="29">
        <v>0</v>
      </c>
      <c r="O29" s="29">
        <v>0</v>
      </c>
      <c r="P29" s="30">
        <f t="shared" si="8"/>
        <v>0</v>
      </c>
      <c r="Q29" s="29">
        <f t="shared" si="9"/>
        <v>0</v>
      </c>
      <c r="R29" s="29">
        <f t="shared" si="9"/>
        <v>0</v>
      </c>
      <c r="S29" s="30">
        <f t="shared" si="10"/>
        <v>0</v>
      </c>
    </row>
    <row r="30" spans="1:19" ht="23.25" customHeight="1">
      <c r="A30" s="7" t="s">
        <v>24</v>
      </c>
      <c r="B30" s="875"/>
      <c r="C30" s="876"/>
      <c r="D30" s="877"/>
      <c r="E30" s="875"/>
      <c r="F30" s="876"/>
      <c r="G30" s="877"/>
      <c r="H30" s="875"/>
      <c r="I30" s="876"/>
      <c r="J30" s="877"/>
      <c r="K30" s="875"/>
      <c r="L30" s="876"/>
      <c r="M30" s="877"/>
      <c r="N30" s="29">
        <v>2</v>
      </c>
      <c r="O30" s="29">
        <v>0</v>
      </c>
      <c r="P30" s="30">
        <f t="shared" si="8"/>
        <v>2</v>
      </c>
      <c r="Q30" s="29">
        <f t="shared" si="9"/>
        <v>2</v>
      </c>
      <c r="R30" s="29">
        <f t="shared" si="9"/>
        <v>0</v>
      </c>
      <c r="S30" s="30">
        <f t="shared" si="10"/>
        <v>2</v>
      </c>
    </row>
    <row r="31" spans="1:19" ht="23.25" customHeight="1">
      <c r="A31" s="7" t="s">
        <v>27</v>
      </c>
      <c r="B31" s="878"/>
      <c r="C31" s="879"/>
      <c r="D31" s="880"/>
      <c r="E31" s="878"/>
      <c r="F31" s="879"/>
      <c r="G31" s="880"/>
      <c r="H31" s="878"/>
      <c r="I31" s="879"/>
      <c r="J31" s="880"/>
      <c r="K31" s="878"/>
      <c r="L31" s="879"/>
      <c r="M31" s="880"/>
      <c r="N31" s="29">
        <v>0</v>
      </c>
      <c r="O31" s="29">
        <v>0</v>
      </c>
      <c r="P31" s="30">
        <f t="shared" si="8"/>
        <v>0</v>
      </c>
      <c r="Q31" s="29">
        <f t="shared" si="9"/>
        <v>0</v>
      </c>
      <c r="R31" s="29">
        <f t="shared" si="9"/>
        <v>0</v>
      </c>
      <c r="S31" s="30">
        <f t="shared" si="10"/>
        <v>0</v>
      </c>
    </row>
    <row r="32" spans="1:19" ht="23.25" customHeight="1">
      <c r="A32" s="9" t="s">
        <v>6</v>
      </c>
      <c r="B32" s="31">
        <f>SUM(B26:B31)</f>
        <v>0</v>
      </c>
      <c r="C32" s="31">
        <f>SUM(C26:C31)</f>
        <v>0</v>
      </c>
      <c r="D32" s="31">
        <f>SUM(B32:C32)</f>
        <v>0</v>
      </c>
      <c r="E32" s="31">
        <f>SUM(E26:E31)</f>
        <v>0</v>
      </c>
      <c r="F32" s="31">
        <f>SUM(F26:F31)</f>
        <v>0</v>
      </c>
      <c r="G32" s="31">
        <f>SUM(E32:F32)</f>
        <v>0</v>
      </c>
      <c r="H32" s="31">
        <f>SUM(H26:H31)</f>
        <v>0</v>
      </c>
      <c r="I32" s="31">
        <f>SUM(I26:I31)</f>
        <v>0</v>
      </c>
      <c r="J32" s="31">
        <f>SUM(H32:I32)</f>
        <v>0</v>
      </c>
      <c r="K32" s="31">
        <f>SUM(K26:K31)</f>
        <v>0</v>
      </c>
      <c r="L32" s="31">
        <f>SUM(L26:L31)</f>
        <v>0</v>
      </c>
      <c r="M32" s="31">
        <f>SUM(K32:L32)</f>
        <v>0</v>
      </c>
      <c r="N32" s="31">
        <f>SUM(N26:N31)</f>
        <v>4</v>
      </c>
      <c r="O32" s="31">
        <f>SUM(O26:O31)</f>
        <v>1</v>
      </c>
      <c r="P32" s="31">
        <f t="shared" si="8"/>
        <v>5</v>
      </c>
      <c r="Q32" s="31">
        <f t="shared" si="9"/>
        <v>4</v>
      </c>
      <c r="R32" s="31">
        <f t="shared" si="9"/>
        <v>1</v>
      </c>
      <c r="S32" s="31">
        <f t="shared" si="10"/>
        <v>5</v>
      </c>
    </row>
    <row r="34" spans="1:19" s="1" customFormat="1" ht="24.75" customHeight="1">
      <c r="A34" s="881" t="s">
        <v>0</v>
      </c>
      <c r="B34" s="881"/>
      <c r="C34" s="881"/>
      <c r="D34" s="881"/>
      <c r="E34" s="881"/>
      <c r="F34" s="881"/>
      <c r="G34" s="881"/>
      <c r="H34" s="881"/>
      <c r="I34" s="881"/>
      <c r="J34" s="881"/>
      <c r="K34" s="881"/>
      <c r="L34" s="881"/>
      <c r="M34" s="881"/>
      <c r="N34" s="881"/>
      <c r="O34" s="881"/>
      <c r="P34" s="881"/>
      <c r="Q34" s="881"/>
      <c r="R34" s="881"/>
      <c r="S34" s="881"/>
    </row>
    <row r="35" spans="1:19" s="1" customFormat="1" ht="24.75" customHeight="1">
      <c r="A35" s="881" t="s">
        <v>347</v>
      </c>
      <c r="B35" s="881"/>
      <c r="C35" s="881"/>
      <c r="D35" s="881"/>
      <c r="E35" s="881"/>
      <c r="F35" s="881"/>
      <c r="G35" s="881"/>
      <c r="H35" s="881"/>
      <c r="I35" s="881"/>
      <c r="J35" s="881"/>
      <c r="K35" s="881"/>
      <c r="L35" s="881"/>
      <c r="M35" s="881"/>
      <c r="N35" s="881"/>
      <c r="O35" s="881"/>
      <c r="P35" s="881"/>
      <c r="Q35" s="881"/>
      <c r="R35" s="881"/>
      <c r="S35" s="881"/>
    </row>
    <row r="36" spans="1:19" s="1" customFormat="1" ht="24.75" customHeight="1">
      <c r="A36" s="881" t="s">
        <v>49</v>
      </c>
      <c r="B36" s="881"/>
      <c r="C36" s="881"/>
      <c r="D36" s="881"/>
      <c r="E36" s="881"/>
      <c r="F36" s="881"/>
      <c r="G36" s="881"/>
      <c r="H36" s="881"/>
      <c r="I36" s="881"/>
      <c r="J36" s="881"/>
      <c r="K36" s="881"/>
      <c r="L36" s="881"/>
      <c r="M36" s="881"/>
      <c r="N36" s="881"/>
      <c r="O36" s="881"/>
      <c r="P36" s="881"/>
      <c r="Q36" s="881"/>
      <c r="R36" s="881"/>
      <c r="S36" s="881"/>
    </row>
    <row r="38" spans="1:19" s="5" customFormat="1" ht="23.25" customHeight="1">
      <c r="A38" s="867" t="s">
        <v>1</v>
      </c>
      <c r="B38" s="869" t="s">
        <v>2</v>
      </c>
      <c r="C38" s="870"/>
      <c r="D38" s="871"/>
      <c r="E38" s="869" t="s">
        <v>3</v>
      </c>
      <c r="F38" s="870"/>
      <c r="G38" s="871"/>
      <c r="H38" s="869" t="s">
        <v>15</v>
      </c>
      <c r="I38" s="870"/>
      <c r="J38" s="871"/>
      <c r="K38" s="869" t="s">
        <v>16</v>
      </c>
      <c r="L38" s="870"/>
      <c r="M38" s="871"/>
      <c r="N38" s="869" t="s">
        <v>17</v>
      </c>
      <c r="O38" s="870"/>
      <c r="P38" s="871"/>
      <c r="Q38" s="869" t="s">
        <v>7</v>
      </c>
      <c r="R38" s="870"/>
      <c r="S38" s="871"/>
    </row>
    <row r="39" spans="1:19" s="5" customFormat="1" ht="23.25" customHeight="1">
      <c r="A39" s="868"/>
      <c r="B39" s="6" t="s">
        <v>4</v>
      </c>
      <c r="C39" s="6" t="s">
        <v>5</v>
      </c>
      <c r="D39" s="6" t="s">
        <v>6</v>
      </c>
      <c r="E39" s="6" t="s">
        <v>4</v>
      </c>
      <c r="F39" s="6" t="s">
        <v>5</v>
      </c>
      <c r="G39" s="6" t="s">
        <v>6</v>
      </c>
      <c r="H39" s="6" t="s">
        <v>4</v>
      </c>
      <c r="I39" s="6" t="s">
        <v>5</v>
      </c>
      <c r="J39" s="6" t="s">
        <v>6</v>
      </c>
      <c r="K39" s="6" t="s">
        <v>4</v>
      </c>
      <c r="L39" s="6" t="s">
        <v>5</v>
      </c>
      <c r="M39" s="6" t="s">
        <v>6</v>
      </c>
      <c r="N39" s="6" t="s">
        <v>4</v>
      </c>
      <c r="O39" s="6" t="s">
        <v>5</v>
      </c>
      <c r="P39" s="6" t="s">
        <v>6</v>
      </c>
      <c r="Q39" s="6" t="s">
        <v>4</v>
      </c>
      <c r="R39" s="6" t="s">
        <v>5</v>
      </c>
      <c r="S39" s="6" t="s">
        <v>6</v>
      </c>
    </row>
    <row r="40" spans="1:19" ht="23.25" customHeight="1">
      <c r="A40" s="7" t="s">
        <v>32</v>
      </c>
      <c r="B40" s="29">
        <v>7</v>
      </c>
      <c r="C40" s="29">
        <v>41</v>
      </c>
      <c r="D40" s="30">
        <f>SUM(B40:C40)</f>
        <v>48</v>
      </c>
      <c r="E40" s="29">
        <v>1</v>
      </c>
      <c r="F40" s="29">
        <v>52</v>
      </c>
      <c r="G40" s="30">
        <f>SUM(E40:F40)</f>
        <v>53</v>
      </c>
      <c r="H40" s="29">
        <v>5</v>
      </c>
      <c r="I40" s="29">
        <v>37</v>
      </c>
      <c r="J40" s="30">
        <f>SUM(H40:I40)</f>
        <v>42</v>
      </c>
      <c r="K40" s="29">
        <v>8</v>
      </c>
      <c r="L40" s="29">
        <v>46</v>
      </c>
      <c r="M40" s="30">
        <f>SUM(K40:L40)</f>
        <v>54</v>
      </c>
      <c r="N40" s="29">
        <v>0</v>
      </c>
      <c r="O40" s="29">
        <v>2</v>
      </c>
      <c r="P40" s="30">
        <f>SUM(N40:O40)</f>
        <v>2</v>
      </c>
      <c r="Q40" s="29">
        <f>SUM(B40,E40,H40,K40,N40)</f>
        <v>21</v>
      </c>
      <c r="R40" s="29">
        <f>SUM(C40,F40,I40,L40,O40)</f>
        <v>178</v>
      </c>
      <c r="S40" s="30">
        <f>SUM(Q40:R40)</f>
        <v>199</v>
      </c>
    </row>
    <row r="41" spans="1:19" ht="23.25" customHeight="1">
      <c r="A41" s="7" t="s">
        <v>85</v>
      </c>
      <c r="B41" s="29">
        <v>22</v>
      </c>
      <c r="C41" s="29">
        <v>38</v>
      </c>
      <c r="D41" s="30">
        <f>SUM(B41:C41)</f>
        <v>60</v>
      </c>
      <c r="E41" s="29">
        <v>24</v>
      </c>
      <c r="F41" s="29">
        <v>44</v>
      </c>
      <c r="G41" s="30">
        <f>SUM(E41:F41)</f>
        <v>68</v>
      </c>
      <c r="H41" s="29">
        <v>14</v>
      </c>
      <c r="I41" s="29">
        <v>49</v>
      </c>
      <c r="J41" s="30">
        <f>SUM(H41:I41)</f>
        <v>63</v>
      </c>
      <c r="K41" s="29">
        <v>20</v>
      </c>
      <c r="L41" s="29">
        <v>36</v>
      </c>
      <c r="M41" s="30">
        <f>SUM(K41:L41)</f>
        <v>56</v>
      </c>
      <c r="N41" s="29">
        <v>0</v>
      </c>
      <c r="O41" s="29">
        <v>1</v>
      </c>
      <c r="P41" s="30">
        <f>SUM(N41:O41)</f>
        <v>1</v>
      </c>
      <c r="Q41" s="29">
        <f>SUM(B41,E41,H41,K41,N41)</f>
        <v>80</v>
      </c>
      <c r="R41" s="29">
        <f>SUM(C41,F41,I41,L41,O41)</f>
        <v>168</v>
      </c>
      <c r="S41" s="30">
        <f>SUM(Q41:R41)</f>
        <v>248</v>
      </c>
    </row>
    <row r="42" spans="1:19" ht="23.25" customHeight="1">
      <c r="A42" s="9" t="s">
        <v>6</v>
      </c>
      <c r="B42" s="31">
        <f aca="true" t="shared" si="11" ref="B42:S42">SUM(B40:B41)</f>
        <v>29</v>
      </c>
      <c r="C42" s="31">
        <f t="shared" si="11"/>
        <v>79</v>
      </c>
      <c r="D42" s="31">
        <f t="shared" si="11"/>
        <v>108</v>
      </c>
      <c r="E42" s="31">
        <f t="shared" si="11"/>
        <v>25</v>
      </c>
      <c r="F42" s="31">
        <f t="shared" si="11"/>
        <v>96</v>
      </c>
      <c r="G42" s="31">
        <f t="shared" si="11"/>
        <v>121</v>
      </c>
      <c r="H42" s="31">
        <f t="shared" si="11"/>
        <v>19</v>
      </c>
      <c r="I42" s="31">
        <f t="shared" si="11"/>
        <v>86</v>
      </c>
      <c r="J42" s="31">
        <f t="shared" si="11"/>
        <v>105</v>
      </c>
      <c r="K42" s="31">
        <f t="shared" si="11"/>
        <v>28</v>
      </c>
      <c r="L42" s="31">
        <f t="shared" si="11"/>
        <v>82</v>
      </c>
      <c r="M42" s="31">
        <f t="shared" si="11"/>
        <v>110</v>
      </c>
      <c r="N42" s="31">
        <f t="shared" si="11"/>
        <v>0</v>
      </c>
      <c r="O42" s="31">
        <f t="shared" si="11"/>
        <v>3</v>
      </c>
      <c r="P42" s="31">
        <f t="shared" si="11"/>
        <v>3</v>
      </c>
      <c r="Q42" s="31">
        <f t="shared" si="11"/>
        <v>101</v>
      </c>
      <c r="R42" s="31">
        <f t="shared" si="11"/>
        <v>346</v>
      </c>
      <c r="S42" s="31">
        <f t="shared" si="11"/>
        <v>447</v>
      </c>
    </row>
    <row r="44" spans="1:19" s="1" customFormat="1" ht="24" customHeight="1">
      <c r="A44" s="881" t="s">
        <v>0</v>
      </c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</row>
    <row r="45" spans="1:19" s="1" customFormat="1" ht="24" customHeight="1">
      <c r="A45" s="881" t="s">
        <v>347</v>
      </c>
      <c r="B45" s="881"/>
      <c r="C45" s="881"/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1"/>
      <c r="P45" s="881"/>
      <c r="Q45" s="881"/>
      <c r="R45" s="881"/>
      <c r="S45" s="881"/>
    </row>
    <row r="46" spans="1:19" s="1" customFormat="1" ht="24" customHeight="1">
      <c r="A46" s="881" t="s">
        <v>50</v>
      </c>
      <c r="B46" s="881"/>
      <c r="C46" s="881"/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1"/>
      <c r="P46" s="881"/>
      <c r="Q46" s="881"/>
      <c r="R46" s="881"/>
      <c r="S46" s="881"/>
    </row>
    <row r="48" spans="1:19" s="5" customFormat="1" ht="23.25" customHeight="1">
      <c r="A48" s="867" t="s">
        <v>1</v>
      </c>
      <c r="B48" s="869" t="s">
        <v>2</v>
      </c>
      <c r="C48" s="870"/>
      <c r="D48" s="871"/>
      <c r="E48" s="869" t="s">
        <v>3</v>
      </c>
      <c r="F48" s="870"/>
      <c r="G48" s="871"/>
      <c r="H48" s="869" t="s">
        <v>15</v>
      </c>
      <c r="I48" s="870"/>
      <c r="J48" s="871"/>
      <c r="K48" s="869" t="s">
        <v>16</v>
      </c>
      <c r="L48" s="870"/>
      <c r="M48" s="871"/>
      <c r="N48" s="869" t="s">
        <v>17</v>
      </c>
      <c r="O48" s="870"/>
      <c r="P48" s="871"/>
      <c r="Q48" s="869" t="s">
        <v>7</v>
      </c>
      <c r="R48" s="870"/>
      <c r="S48" s="871"/>
    </row>
    <row r="49" spans="1:19" s="5" customFormat="1" ht="23.25" customHeight="1">
      <c r="A49" s="868"/>
      <c r="B49" s="6" t="s">
        <v>4</v>
      </c>
      <c r="C49" s="6" t="s">
        <v>5</v>
      </c>
      <c r="D49" s="6" t="s">
        <v>6</v>
      </c>
      <c r="E49" s="6" t="s">
        <v>4</v>
      </c>
      <c r="F49" s="6" t="s">
        <v>5</v>
      </c>
      <c r="G49" s="6" t="s">
        <v>6</v>
      </c>
      <c r="H49" s="6" t="s">
        <v>4</v>
      </c>
      <c r="I49" s="6" t="s">
        <v>5</v>
      </c>
      <c r="J49" s="6" t="s">
        <v>6</v>
      </c>
      <c r="K49" s="6" t="s">
        <v>4</v>
      </c>
      <c r="L49" s="6" t="s">
        <v>5</v>
      </c>
      <c r="M49" s="6" t="s">
        <v>6</v>
      </c>
      <c r="N49" s="6" t="s">
        <v>4</v>
      </c>
      <c r="O49" s="6" t="s">
        <v>5</v>
      </c>
      <c r="P49" s="6" t="s">
        <v>6</v>
      </c>
      <c r="Q49" s="6" t="s">
        <v>4</v>
      </c>
      <c r="R49" s="6" t="s">
        <v>5</v>
      </c>
      <c r="S49" s="6" t="s">
        <v>6</v>
      </c>
    </row>
    <row r="50" spans="1:19" ht="23.25" customHeight="1">
      <c r="A50" s="7" t="s">
        <v>151</v>
      </c>
      <c r="B50" s="29">
        <v>0</v>
      </c>
      <c r="C50" s="29">
        <v>0</v>
      </c>
      <c r="D50" s="30">
        <f aca="true" t="shared" si="12" ref="D50:D62">SUM(B50:C50)</f>
        <v>0</v>
      </c>
      <c r="E50" s="29">
        <v>0</v>
      </c>
      <c r="F50" s="29">
        <v>0</v>
      </c>
      <c r="G50" s="30">
        <f aca="true" t="shared" si="13" ref="G50:G62">SUM(E50:F50)</f>
        <v>0</v>
      </c>
      <c r="H50" s="29">
        <v>0</v>
      </c>
      <c r="I50" s="29">
        <v>0</v>
      </c>
      <c r="J50" s="30">
        <f aca="true" t="shared" si="14" ref="J50:J62">SUM(H50:I50)</f>
        <v>0</v>
      </c>
      <c r="K50" s="29">
        <v>5</v>
      </c>
      <c r="L50" s="29">
        <v>9</v>
      </c>
      <c r="M50" s="30">
        <f aca="true" t="shared" si="15" ref="M50:M62">SUM(K50:L50)</f>
        <v>14</v>
      </c>
      <c r="N50" s="29">
        <v>2</v>
      </c>
      <c r="O50" s="29">
        <v>4</v>
      </c>
      <c r="P50" s="30">
        <f aca="true" t="shared" si="16" ref="P50:P62">SUM(N50:O50)</f>
        <v>6</v>
      </c>
      <c r="Q50" s="29">
        <f aca="true" t="shared" si="17" ref="Q50:Q62">SUM(B50,E50,H50,K50,N50)</f>
        <v>7</v>
      </c>
      <c r="R50" s="29">
        <f aca="true" t="shared" si="18" ref="R50:R62">SUM(C50,F50,I50,L50,O50)</f>
        <v>13</v>
      </c>
      <c r="S50" s="30">
        <f aca="true" t="shared" si="19" ref="S50:S62">SUM(Q50:R50)</f>
        <v>20</v>
      </c>
    </row>
    <row r="51" spans="1:19" ht="23.25" customHeight="1">
      <c r="A51" s="7" t="s">
        <v>152</v>
      </c>
      <c r="B51" s="29">
        <v>0</v>
      </c>
      <c r="C51" s="29">
        <v>0</v>
      </c>
      <c r="D51" s="30">
        <f t="shared" si="12"/>
        <v>0</v>
      </c>
      <c r="E51" s="29">
        <v>0</v>
      </c>
      <c r="F51" s="29">
        <v>0</v>
      </c>
      <c r="G51" s="30">
        <f t="shared" si="13"/>
        <v>0</v>
      </c>
      <c r="H51" s="29">
        <v>0</v>
      </c>
      <c r="I51" s="29">
        <v>0</v>
      </c>
      <c r="J51" s="30">
        <f t="shared" si="14"/>
        <v>0</v>
      </c>
      <c r="K51" s="29">
        <v>1</v>
      </c>
      <c r="L51" s="29">
        <v>6</v>
      </c>
      <c r="M51" s="30">
        <f t="shared" si="15"/>
        <v>7</v>
      </c>
      <c r="N51" s="29">
        <v>0</v>
      </c>
      <c r="O51" s="29">
        <v>0</v>
      </c>
      <c r="P51" s="30">
        <f t="shared" si="16"/>
        <v>0</v>
      </c>
      <c r="Q51" s="29">
        <f t="shared" si="17"/>
        <v>1</v>
      </c>
      <c r="R51" s="29">
        <f t="shared" si="18"/>
        <v>6</v>
      </c>
      <c r="S51" s="30">
        <f t="shared" si="19"/>
        <v>7</v>
      </c>
    </row>
    <row r="52" spans="1:19" ht="23.25" customHeight="1">
      <c r="A52" s="7" t="s">
        <v>66</v>
      </c>
      <c r="B52" s="29">
        <v>6</v>
      </c>
      <c r="C52" s="29">
        <v>38</v>
      </c>
      <c r="D52" s="30">
        <f t="shared" si="12"/>
        <v>44</v>
      </c>
      <c r="E52" s="29">
        <v>2</v>
      </c>
      <c r="F52" s="29">
        <v>62</v>
      </c>
      <c r="G52" s="30">
        <f t="shared" si="13"/>
        <v>64</v>
      </c>
      <c r="H52" s="29">
        <v>1</v>
      </c>
      <c r="I52" s="29">
        <v>47</v>
      </c>
      <c r="J52" s="30">
        <f t="shared" si="14"/>
        <v>48</v>
      </c>
      <c r="K52" s="29">
        <v>0</v>
      </c>
      <c r="L52" s="29">
        <v>48</v>
      </c>
      <c r="M52" s="30">
        <f t="shared" si="15"/>
        <v>48</v>
      </c>
      <c r="N52" s="29">
        <v>1</v>
      </c>
      <c r="O52" s="29">
        <v>38</v>
      </c>
      <c r="P52" s="30">
        <f t="shared" si="16"/>
        <v>39</v>
      </c>
      <c r="Q52" s="29">
        <f t="shared" si="17"/>
        <v>10</v>
      </c>
      <c r="R52" s="29">
        <f t="shared" si="18"/>
        <v>233</v>
      </c>
      <c r="S52" s="30">
        <f t="shared" si="19"/>
        <v>243</v>
      </c>
    </row>
    <row r="53" spans="1:19" ht="23.25" customHeight="1">
      <c r="A53" s="7" t="s">
        <v>64</v>
      </c>
      <c r="B53" s="29">
        <v>6</v>
      </c>
      <c r="C53" s="29">
        <v>41</v>
      </c>
      <c r="D53" s="30">
        <f t="shared" si="12"/>
        <v>47</v>
      </c>
      <c r="E53" s="29">
        <v>12</v>
      </c>
      <c r="F53" s="29">
        <v>46</v>
      </c>
      <c r="G53" s="30">
        <f t="shared" si="13"/>
        <v>58</v>
      </c>
      <c r="H53" s="29">
        <v>2</v>
      </c>
      <c r="I53" s="29">
        <v>44</v>
      </c>
      <c r="J53" s="30">
        <f t="shared" si="14"/>
        <v>46</v>
      </c>
      <c r="K53" s="29">
        <v>10</v>
      </c>
      <c r="L53" s="29">
        <v>54</v>
      </c>
      <c r="M53" s="30">
        <f t="shared" si="15"/>
        <v>64</v>
      </c>
      <c r="N53" s="29">
        <v>9</v>
      </c>
      <c r="O53" s="29">
        <v>67</v>
      </c>
      <c r="P53" s="30">
        <f t="shared" si="16"/>
        <v>76</v>
      </c>
      <c r="Q53" s="29">
        <f t="shared" si="17"/>
        <v>39</v>
      </c>
      <c r="R53" s="29">
        <f t="shared" si="18"/>
        <v>252</v>
      </c>
      <c r="S53" s="30">
        <f t="shared" si="19"/>
        <v>291</v>
      </c>
    </row>
    <row r="54" spans="1:19" ht="23.25" customHeight="1">
      <c r="A54" s="7" t="s">
        <v>65</v>
      </c>
      <c r="B54" s="29">
        <v>6</v>
      </c>
      <c r="C54" s="29">
        <v>38</v>
      </c>
      <c r="D54" s="30">
        <f t="shared" si="12"/>
        <v>44</v>
      </c>
      <c r="E54" s="29">
        <v>6</v>
      </c>
      <c r="F54" s="29">
        <v>57</v>
      </c>
      <c r="G54" s="30">
        <f t="shared" si="13"/>
        <v>63</v>
      </c>
      <c r="H54" s="29">
        <v>6</v>
      </c>
      <c r="I54" s="29">
        <v>43</v>
      </c>
      <c r="J54" s="30">
        <f t="shared" si="14"/>
        <v>49</v>
      </c>
      <c r="K54" s="29">
        <v>6</v>
      </c>
      <c r="L54" s="29">
        <v>46</v>
      </c>
      <c r="M54" s="30">
        <f t="shared" si="15"/>
        <v>52</v>
      </c>
      <c r="N54" s="29">
        <v>9</v>
      </c>
      <c r="O54" s="29">
        <v>40</v>
      </c>
      <c r="P54" s="30">
        <f t="shared" si="16"/>
        <v>49</v>
      </c>
      <c r="Q54" s="29">
        <f t="shared" si="17"/>
        <v>33</v>
      </c>
      <c r="R54" s="29">
        <f t="shared" si="18"/>
        <v>224</v>
      </c>
      <c r="S54" s="30">
        <f t="shared" si="19"/>
        <v>257</v>
      </c>
    </row>
    <row r="55" spans="1:19" ht="23.25" customHeight="1">
      <c r="A55" s="7" t="s">
        <v>71</v>
      </c>
      <c r="B55" s="29">
        <v>52</v>
      </c>
      <c r="C55" s="29">
        <v>17</v>
      </c>
      <c r="D55" s="30">
        <f t="shared" si="12"/>
        <v>69</v>
      </c>
      <c r="E55" s="29">
        <v>31</v>
      </c>
      <c r="F55" s="29">
        <v>14</v>
      </c>
      <c r="G55" s="30">
        <f t="shared" si="13"/>
        <v>45</v>
      </c>
      <c r="H55" s="29">
        <v>30</v>
      </c>
      <c r="I55" s="29">
        <v>15</v>
      </c>
      <c r="J55" s="30">
        <f t="shared" si="14"/>
        <v>45</v>
      </c>
      <c r="K55" s="29">
        <v>41</v>
      </c>
      <c r="L55" s="29">
        <v>13</v>
      </c>
      <c r="M55" s="30">
        <f t="shared" si="15"/>
        <v>54</v>
      </c>
      <c r="N55" s="29">
        <v>25</v>
      </c>
      <c r="O55" s="29">
        <v>7</v>
      </c>
      <c r="P55" s="30">
        <f t="shared" si="16"/>
        <v>32</v>
      </c>
      <c r="Q55" s="29">
        <f t="shared" si="17"/>
        <v>179</v>
      </c>
      <c r="R55" s="29">
        <f t="shared" si="18"/>
        <v>66</v>
      </c>
      <c r="S55" s="30">
        <f t="shared" si="19"/>
        <v>245</v>
      </c>
    </row>
    <row r="56" spans="1:19" ht="23.25" customHeight="1">
      <c r="A56" s="7" t="s">
        <v>67</v>
      </c>
      <c r="B56" s="29">
        <v>9</v>
      </c>
      <c r="C56" s="29">
        <v>39</v>
      </c>
      <c r="D56" s="30">
        <f t="shared" si="12"/>
        <v>48</v>
      </c>
      <c r="E56" s="29">
        <v>10</v>
      </c>
      <c r="F56" s="29">
        <v>56</v>
      </c>
      <c r="G56" s="30">
        <f t="shared" si="13"/>
        <v>66</v>
      </c>
      <c r="H56" s="29">
        <v>7</v>
      </c>
      <c r="I56" s="29">
        <v>55</v>
      </c>
      <c r="J56" s="30">
        <f t="shared" si="14"/>
        <v>62</v>
      </c>
      <c r="K56" s="29">
        <v>8</v>
      </c>
      <c r="L56" s="29">
        <v>47</v>
      </c>
      <c r="M56" s="30">
        <f t="shared" si="15"/>
        <v>55</v>
      </c>
      <c r="N56" s="29">
        <v>3</v>
      </c>
      <c r="O56" s="29">
        <v>47</v>
      </c>
      <c r="P56" s="30">
        <f t="shared" si="16"/>
        <v>50</v>
      </c>
      <c r="Q56" s="29">
        <f t="shared" si="17"/>
        <v>37</v>
      </c>
      <c r="R56" s="29">
        <f t="shared" si="18"/>
        <v>244</v>
      </c>
      <c r="S56" s="30">
        <f t="shared" si="19"/>
        <v>281</v>
      </c>
    </row>
    <row r="57" spans="1:19" ht="23.25" customHeight="1">
      <c r="A57" s="7" t="s">
        <v>68</v>
      </c>
      <c r="B57" s="29">
        <v>11</v>
      </c>
      <c r="C57" s="29">
        <v>35</v>
      </c>
      <c r="D57" s="30">
        <f t="shared" si="12"/>
        <v>46</v>
      </c>
      <c r="E57" s="29">
        <v>4</v>
      </c>
      <c r="F57" s="29">
        <v>40</v>
      </c>
      <c r="G57" s="30">
        <f t="shared" si="13"/>
        <v>44</v>
      </c>
      <c r="H57" s="29">
        <v>4</v>
      </c>
      <c r="I57" s="29">
        <v>34</v>
      </c>
      <c r="J57" s="30">
        <f t="shared" si="14"/>
        <v>38</v>
      </c>
      <c r="K57" s="29">
        <v>5</v>
      </c>
      <c r="L57" s="29">
        <v>49</v>
      </c>
      <c r="M57" s="30">
        <f t="shared" si="15"/>
        <v>54</v>
      </c>
      <c r="N57" s="29">
        <v>1</v>
      </c>
      <c r="O57" s="29">
        <v>34</v>
      </c>
      <c r="P57" s="30">
        <f t="shared" si="16"/>
        <v>35</v>
      </c>
      <c r="Q57" s="29">
        <f t="shared" si="17"/>
        <v>25</v>
      </c>
      <c r="R57" s="29">
        <f t="shared" si="18"/>
        <v>192</v>
      </c>
      <c r="S57" s="30">
        <f t="shared" si="19"/>
        <v>217</v>
      </c>
    </row>
    <row r="58" spans="1:19" ht="23.25" customHeight="1">
      <c r="A58" s="7" t="s">
        <v>69</v>
      </c>
      <c r="B58" s="29">
        <v>5</v>
      </c>
      <c r="C58" s="29">
        <v>32</v>
      </c>
      <c r="D58" s="30">
        <f t="shared" si="12"/>
        <v>37</v>
      </c>
      <c r="E58" s="29">
        <v>4</v>
      </c>
      <c r="F58" s="29">
        <v>51</v>
      </c>
      <c r="G58" s="30">
        <f t="shared" si="13"/>
        <v>55</v>
      </c>
      <c r="H58" s="29">
        <v>8</v>
      </c>
      <c r="I58" s="29">
        <v>53</v>
      </c>
      <c r="J58" s="30">
        <f t="shared" si="14"/>
        <v>61</v>
      </c>
      <c r="K58" s="29">
        <v>8</v>
      </c>
      <c r="L58" s="29">
        <v>34</v>
      </c>
      <c r="M58" s="30">
        <f t="shared" si="15"/>
        <v>42</v>
      </c>
      <c r="N58" s="29">
        <v>6</v>
      </c>
      <c r="O58" s="29">
        <v>18</v>
      </c>
      <c r="P58" s="30">
        <f t="shared" si="16"/>
        <v>24</v>
      </c>
      <c r="Q58" s="29">
        <f t="shared" si="17"/>
        <v>31</v>
      </c>
      <c r="R58" s="29">
        <f t="shared" si="18"/>
        <v>188</v>
      </c>
      <c r="S58" s="30">
        <f t="shared" si="19"/>
        <v>219</v>
      </c>
    </row>
    <row r="59" spans="1:19" ht="23.25" customHeight="1">
      <c r="A59" s="7" t="s">
        <v>154</v>
      </c>
      <c r="B59" s="29">
        <v>4</v>
      </c>
      <c r="C59" s="29">
        <v>38</v>
      </c>
      <c r="D59" s="30">
        <f t="shared" si="12"/>
        <v>42</v>
      </c>
      <c r="E59" s="29">
        <v>4</v>
      </c>
      <c r="F59" s="29">
        <v>57</v>
      </c>
      <c r="G59" s="30">
        <f t="shared" si="13"/>
        <v>61</v>
      </c>
      <c r="H59" s="29">
        <v>5</v>
      </c>
      <c r="I59" s="29">
        <v>42</v>
      </c>
      <c r="J59" s="30">
        <f t="shared" si="14"/>
        <v>47</v>
      </c>
      <c r="K59" s="29">
        <v>5</v>
      </c>
      <c r="L59" s="29">
        <v>37</v>
      </c>
      <c r="M59" s="30">
        <f t="shared" si="15"/>
        <v>42</v>
      </c>
      <c r="N59" s="29">
        <v>3</v>
      </c>
      <c r="O59" s="29">
        <v>30</v>
      </c>
      <c r="P59" s="30">
        <f t="shared" si="16"/>
        <v>33</v>
      </c>
      <c r="Q59" s="29">
        <f t="shared" si="17"/>
        <v>21</v>
      </c>
      <c r="R59" s="29">
        <f t="shared" si="18"/>
        <v>204</v>
      </c>
      <c r="S59" s="30">
        <f t="shared" si="19"/>
        <v>225</v>
      </c>
    </row>
    <row r="60" spans="1:19" ht="23.25" customHeight="1">
      <c r="A60" s="7" t="s">
        <v>72</v>
      </c>
      <c r="B60" s="29">
        <v>14</v>
      </c>
      <c r="C60" s="29">
        <v>28</v>
      </c>
      <c r="D60" s="30">
        <f t="shared" si="12"/>
        <v>42</v>
      </c>
      <c r="E60" s="29">
        <v>8</v>
      </c>
      <c r="F60" s="29">
        <v>50</v>
      </c>
      <c r="G60" s="30">
        <f t="shared" si="13"/>
        <v>58</v>
      </c>
      <c r="H60" s="29">
        <v>12</v>
      </c>
      <c r="I60" s="29">
        <v>30</v>
      </c>
      <c r="J60" s="30">
        <f t="shared" si="14"/>
        <v>42</v>
      </c>
      <c r="K60" s="29">
        <v>11</v>
      </c>
      <c r="L60" s="29">
        <v>49</v>
      </c>
      <c r="M60" s="30">
        <f t="shared" si="15"/>
        <v>60</v>
      </c>
      <c r="N60" s="29">
        <v>4</v>
      </c>
      <c r="O60" s="29">
        <v>17</v>
      </c>
      <c r="P60" s="30">
        <f t="shared" si="16"/>
        <v>21</v>
      </c>
      <c r="Q60" s="29">
        <f t="shared" si="17"/>
        <v>49</v>
      </c>
      <c r="R60" s="29">
        <f t="shared" si="18"/>
        <v>174</v>
      </c>
      <c r="S60" s="30">
        <f t="shared" si="19"/>
        <v>223</v>
      </c>
    </row>
    <row r="61" spans="1:19" ht="23.25" customHeight="1">
      <c r="A61" s="7" t="s">
        <v>70</v>
      </c>
      <c r="B61" s="29">
        <v>8</v>
      </c>
      <c r="C61" s="29">
        <v>49</v>
      </c>
      <c r="D61" s="30">
        <f t="shared" si="12"/>
        <v>57</v>
      </c>
      <c r="E61" s="29">
        <v>19</v>
      </c>
      <c r="F61" s="29">
        <v>78</v>
      </c>
      <c r="G61" s="30">
        <f t="shared" si="13"/>
        <v>97</v>
      </c>
      <c r="H61" s="29">
        <v>16</v>
      </c>
      <c r="I61" s="29">
        <v>60</v>
      </c>
      <c r="J61" s="30">
        <f t="shared" si="14"/>
        <v>76</v>
      </c>
      <c r="K61" s="29">
        <v>12</v>
      </c>
      <c r="L61" s="29">
        <v>45</v>
      </c>
      <c r="M61" s="30">
        <f t="shared" si="15"/>
        <v>57</v>
      </c>
      <c r="N61" s="29">
        <v>7</v>
      </c>
      <c r="O61" s="29">
        <v>47</v>
      </c>
      <c r="P61" s="30">
        <f t="shared" si="16"/>
        <v>54</v>
      </c>
      <c r="Q61" s="29">
        <f t="shared" si="17"/>
        <v>62</v>
      </c>
      <c r="R61" s="29">
        <f t="shared" si="18"/>
        <v>279</v>
      </c>
      <c r="S61" s="30">
        <f t="shared" si="19"/>
        <v>341</v>
      </c>
    </row>
    <row r="62" spans="1:19" ht="23.25" customHeight="1">
      <c r="A62" s="9" t="s">
        <v>6</v>
      </c>
      <c r="B62" s="31">
        <f>SUM(B50:B61)</f>
        <v>121</v>
      </c>
      <c r="C62" s="31">
        <f>SUM(C50:C61)</f>
        <v>355</v>
      </c>
      <c r="D62" s="31">
        <f t="shared" si="12"/>
        <v>476</v>
      </c>
      <c r="E62" s="31">
        <f>SUM(E50:E61)</f>
        <v>100</v>
      </c>
      <c r="F62" s="31">
        <f>SUM(F50:F61)</f>
        <v>511</v>
      </c>
      <c r="G62" s="31">
        <f t="shared" si="13"/>
        <v>611</v>
      </c>
      <c r="H62" s="31">
        <f>SUM(H50:H61)</f>
        <v>91</v>
      </c>
      <c r="I62" s="31">
        <f>SUM(I50:I61)</f>
        <v>423</v>
      </c>
      <c r="J62" s="31">
        <f t="shared" si="14"/>
        <v>514</v>
      </c>
      <c r="K62" s="31">
        <f>SUM(K50:K61)</f>
        <v>112</v>
      </c>
      <c r="L62" s="31">
        <f>SUM(L50:L61)</f>
        <v>437</v>
      </c>
      <c r="M62" s="31">
        <f t="shared" si="15"/>
        <v>549</v>
      </c>
      <c r="N62" s="31">
        <f>SUM(N50:N61)</f>
        <v>70</v>
      </c>
      <c r="O62" s="31">
        <f>SUM(O50:O61)</f>
        <v>349</v>
      </c>
      <c r="P62" s="31">
        <f t="shared" si="16"/>
        <v>419</v>
      </c>
      <c r="Q62" s="31">
        <f t="shared" si="17"/>
        <v>494</v>
      </c>
      <c r="R62" s="31">
        <f t="shared" si="18"/>
        <v>2075</v>
      </c>
      <c r="S62" s="31">
        <f t="shared" si="19"/>
        <v>2569</v>
      </c>
    </row>
    <row r="63" spans="1:19" ht="23.25" customHeight="1">
      <c r="A63" s="1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s="1" customFormat="1" ht="25.5" customHeight="1">
      <c r="A64" s="881" t="s">
        <v>0</v>
      </c>
      <c r="B64" s="881"/>
      <c r="C64" s="881"/>
      <c r="D64" s="881"/>
      <c r="E64" s="881"/>
      <c r="F64" s="881"/>
      <c r="G64" s="881"/>
      <c r="H64" s="881"/>
      <c r="I64" s="881"/>
      <c r="J64" s="881"/>
      <c r="K64" s="881"/>
      <c r="L64" s="881"/>
      <c r="M64" s="881"/>
      <c r="N64" s="881"/>
      <c r="O64" s="881"/>
      <c r="P64" s="881"/>
      <c r="Q64" s="881"/>
      <c r="R64" s="881"/>
      <c r="S64" s="881"/>
    </row>
    <row r="65" spans="1:19" s="1" customFormat="1" ht="25.5" customHeight="1">
      <c r="A65" s="881" t="s">
        <v>347</v>
      </c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</row>
    <row r="66" spans="1:19" s="1" customFormat="1" ht="25.5" customHeight="1">
      <c r="A66" s="881" t="s">
        <v>51</v>
      </c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1"/>
      <c r="P66" s="881"/>
      <c r="Q66" s="881"/>
      <c r="R66" s="881"/>
      <c r="S66" s="881"/>
    </row>
    <row r="68" spans="1:19" s="5" customFormat="1" ht="23.25" customHeight="1">
      <c r="A68" s="867" t="s">
        <v>1</v>
      </c>
      <c r="B68" s="869" t="s">
        <v>2</v>
      </c>
      <c r="C68" s="870"/>
      <c r="D68" s="871"/>
      <c r="E68" s="869" t="s">
        <v>3</v>
      </c>
      <c r="F68" s="870"/>
      <c r="G68" s="871"/>
      <c r="H68" s="869" t="s">
        <v>15</v>
      </c>
      <c r="I68" s="870"/>
      <c r="J68" s="871"/>
      <c r="K68" s="869" t="s">
        <v>16</v>
      </c>
      <c r="L68" s="870"/>
      <c r="M68" s="871"/>
      <c r="N68" s="869" t="s">
        <v>17</v>
      </c>
      <c r="O68" s="870"/>
      <c r="P68" s="871"/>
      <c r="Q68" s="869" t="s">
        <v>7</v>
      </c>
      <c r="R68" s="870"/>
      <c r="S68" s="871"/>
    </row>
    <row r="69" spans="1:19" s="5" customFormat="1" ht="23.25" customHeight="1">
      <c r="A69" s="868"/>
      <c r="B69" s="6" t="s">
        <v>4</v>
      </c>
      <c r="C69" s="6" t="s">
        <v>5</v>
      </c>
      <c r="D69" s="6" t="s">
        <v>6</v>
      </c>
      <c r="E69" s="6" t="s">
        <v>4</v>
      </c>
      <c r="F69" s="6" t="s">
        <v>5</v>
      </c>
      <c r="G69" s="6" t="s">
        <v>6</v>
      </c>
      <c r="H69" s="6" t="s">
        <v>4</v>
      </c>
      <c r="I69" s="6" t="s">
        <v>5</v>
      </c>
      <c r="J69" s="6" t="s">
        <v>6</v>
      </c>
      <c r="K69" s="6" t="s">
        <v>4</v>
      </c>
      <c r="L69" s="6" t="s">
        <v>5</v>
      </c>
      <c r="M69" s="6" t="s">
        <v>6</v>
      </c>
      <c r="N69" s="6" t="s">
        <v>4</v>
      </c>
      <c r="O69" s="6" t="s">
        <v>5</v>
      </c>
      <c r="P69" s="6" t="s">
        <v>6</v>
      </c>
      <c r="Q69" s="6" t="s">
        <v>4</v>
      </c>
      <c r="R69" s="6" t="s">
        <v>5</v>
      </c>
      <c r="S69" s="6" t="s">
        <v>6</v>
      </c>
    </row>
    <row r="70" spans="1:19" ht="23.25" customHeight="1">
      <c r="A70" s="7" t="s">
        <v>38</v>
      </c>
      <c r="B70" s="29">
        <v>0</v>
      </c>
      <c r="C70" s="29">
        <v>0</v>
      </c>
      <c r="D70" s="30">
        <f>SUM(B70:C70)</f>
        <v>0</v>
      </c>
      <c r="E70" s="29">
        <v>0</v>
      </c>
      <c r="F70" s="29">
        <v>0</v>
      </c>
      <c r="G70" s="30">
        <f>SUM(E70:F70)</f>
        <v>0</v>
      </c>
      <c r="H70" s="29">
        <v>0</v>
      </c>
      <c r="I70" s="29">
        <v>0</v>
      </c>
      <c r="J70" s="30">
        <f>SUM(H70:I70)</f>
        <v>0</v>
      </c>
      <c r="K70" s="29">
        <v>0</v>
      </c>
      <c r="L70" s="29">
        <v>0</v>
      </c>
      <c r="M70" s="30">
        <f>SUM(K70:L70)</f>
        <v>0</v>
      </c>
      <c r="N70" s="29">
        <v>0</v>
      </c>
      <c r="O70" s="29">
        <v>1</v>
      </c>
      <c r="P70" s="30">
        <f>SUM(N70:O70)</f>
        <v>1</v>
      </c>
      <c r="Q70" s="29">
        <f aca="true" t="shared" si="20" ref="Q70:R73">SUM(B70,E70,H70,K70,N70)</f>
        <v>0</v>
      </c>
      <c r="R70" s="29">
        <f t="shared" si="20"/>
        <v>1</v>
      </c>
      <c r="S70" s="30">
        <f>SUM(Q70:R70)</f>
        <v>1</v>
      </c>
    </row>
    <row r="71" spans="1:19" ht="23.25" customHeight="1">
      <c r="A71" s="7" t="s">
        <v>41</v>
      </c>
      <c r="B71" s="29">
        <v>35</v>
      </c>
      <c r="C71" s="29">
        <v>9</v>
      </c>
      <c r="D71" s="30">
        <f>SUM(B71:C71)</f>
        <v>44</v>
      </c>
      <c r="E71" s="29">
        <v>46</v>
      </c>
      <c r="F71" s="29">
        <v>9</v>
      </c>
      <c r="G71" s="30">
        <f>SUM(E71:F71)</f>
        <v>55</v>
      </c>
      <c r="H71" s="29">
        <v>38</v>
      </c>
      <c r="I71" s="29">
        <v>7</v>
      </c>
      <c r="J71" s="30">
        <f>SUM(H71:I71)</f>
        <v>45</v>
      </c>
      <c r="K71" s="29">
        <v>31</v>
      </c>
      <c r="L71" s="29">
        <v>1</v>
      </c>
      <c r="M71" s="30">
        <f>SUM(K71:L71)</f>
        <v>32</v>
      </c>
      <c r="N71" s="29">
        <v>14</v>
      </c>
      <c r="O71" s="29">
        <v>2</v>
      </c>
      <c r="P71" s="30">
        <f>SUM(N71:O71)</f>
        <v>16</v>
      </c>
      <c r="Q71" s="29">
        <f t="shared" si="20"/>
        <v>164</v>
      </c>
      <c r="R71" s="29">
        <f t="shared" si="20"/>
        <v>28</v>
      </c>
      <c r="S71" s="30">
        <f>SUM(Q71:R71)</f>
        <v>192</v>
      </c>
    </row>
    <row r="72" spans="1:19" ht="23.25" customHeight="1">
      <c r="A72" s="7" t="s">
        <v>39</v>
      </c>
      <c r="B72" s="29">
        <v>14</v>
      </c>
      <c r="C72" s="29">
        <v>15</v>
      </c>
      <c r="D72" s="30">
        <f>SUM(B72:C72)</f>
        <v>29</v>
      </c>
      <c r="E72" s="29">
        <v>27</v>
      </c>
      <c r="F72" s="29">
        <v>30</v>
      </c>
      <c r="G72" s="30">
        <f>SUM(E72:F72)</f>
        <v>57</v>
      </c>
      <c r="H72" s="29">
        <v>26</v>
      </c>
      <c r="I72" s="29">
        <v>19</v>
      </c>
      <c r="J72" s="30">
        <f>SUM(H72:I72)</f>
        <v>45</v>
      </c>
      <c r="K72" s="29">
        <v>15</v>
      </c>
      <c r="L72" s="29">
        <v>11</v>
      </c>
      <c r="M72" s="30">
        <f>SUM(K72:L72)</f>
        <v>26</v>
      </c>
      <c r="N72" s="29">
        <v>13</v>
      </c>
      <c r="O72" s="29">
        <v>9</v>
      </c>
      <c r="P72" s="30">
        <f>SUM(N72:O72)</f>
        <v>22</v>
      </c>
      <c r="Q72" s="29">
        <f t="shared" si="20"/>
        <v>95</v>
      </c>
      <c r="R72" s="29">
        <f t="shared" si="20"/>
        <v>84</v>
      </c>
      <c r="S72" s="30">
        <f>SUM(Q72:R72)</f>
        <v>179</v>
      </c>
    </row>
    <row r="73" spans="1:19" ht="23.25" customHeight="1">
      <c r="A73" s="7" t="s">
        <v>40</v>
      </c>
      <c r="B73" s="29">
        <v>11</v>
      </c>
      <c r="C73" s="29">
        <v>32</v>
      </c>
      <c r="D73" s="30">
        <f>SUM(B73:C73)</f>
        <v>43</v>
      </c>
      <c r="E73" s="29">
        <v>6</v>
      </c>
      <c r="F73" s="29">
        <v>18</v>
      </c>
      <c r="G73" s="30">
        <f>SUM(E73:F73)</f>
        <v>24</v>
      </c>
      <c r="H73" s="29">
        <v>12</v>
      </c>
      <c r="I73" s="29">
        <v>14</v>
      </c>
      <c r="J73" s="30">
        <f>SUM(H73:I73)</f>
        <v>26</v>
      </c>
      <c r="K73" s="29">
        <v>5</v>
      </c>
      <c r="L73" s="29">
        <v>19</v>
      </c>
      <c r="M73" s="30">
        <f>SUM(K73:L73)</f>
        <v>24</v>
      </c>
      <c r="N73" s="29">
        <v>0</v>
      </c>
      <c r="O73" s="29">
        <v>1</v>
      </c>
      <c r="P73" s="30">
        <f>SUM(N73:O73)</f>
        <v>1</v>
      </c>
      <c r="Q73" s="29">
        <f t="shared" si="20"/>
        <v>34</v>
      </c>
      <c r="R73" s="29">
        <f t="shared" si="20"/>
        <v>84</v>
      </c>
      <c r="S73" s="30">
        <f>SUM(Q73:R73)</f>
        <v>118</v>
      </c>
    </row>
    <row r="74" spans="1:19" ht="17.25" customHeight="1">
      <c r="A74" s="7"/>
      <c r="B74" s="29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0"/>
    </row>
    <row r="75" spans="1:19" ht="23.25" customHeight="1">
      <c r="A75" s="9" t="s">
        <v>6</v>
      </c>
      <c r="B75" s="31">
        <f>SUM(B70:B74)</f>
        <v>60</v>
      </c>
      <c r="C75" s="31">
        <f>SUM(C70:C74)</f>
        <v>56</v>
      </c>
      <c r="D75" s="31">
        <f>SUM(B75:C75)</f>
        <v>116</v>
      </c>
      <c r="E75" s="31">
        <f>SUM(E70:E74)</f>
        <v>79</v>
      </c>
      <c r="F75" s="31">
        <f>SUM(F70:F74)</f>
        <v>57</v>
      </c>
      <c r="G75" s="31">
        <f>SUM(E75:F75)</f>
        <v>136</v>
      </c>
      <c r="H75" s="31">
        <f>SUM(H70:H74)</f>
        <v>76</v>
      </c>
      <c r="I75" s="31">
        <f>SUM(I70:I74)</f>
        <v>40</v>
      </c>
      <c r="J75" s="31">
        <f>SUM(H75:I75)</f>
        <v>116</v>
      </c>
      <c r="K75" s="31">
        <f>SUM(K70:K74)</f>
        <v>51</v>
      </c>
      <c r="L75" s="31">
        <f>SUM(L70:L74)</f>
        <v>31</v>
      </c>
      <c r="M75" s="31">
        <f>SUM(K75:L75)</f>
        <v>82</v>
      </c>
      <c r="N75" s="31">
        <f>SUM(N70:N74)</f>
        <v>27</v>
      </c>
      <c r="O75" s="31">
        <f>SUM(O70:O74)</f>
        <v>13</v>
      </c>
      <c r="P75" s="31">
        <f>SUM(N75:O75)</f>
        <v>40</v>
      </c>
      <c r="Q75" s="31">
        <f>SUM(B75,E75,H75,K75,N75)</f>
        <v>293</v>
      </c>
      <c r="R75" s="31">
        <f>SUM(C75,F75,I75,L75,O75)</f>
        <v>197</v>
      </c>
      <c r="S75" s="31">
        <f>SUM(Q75:R75)</f>
        <v>490</v>
      </c>
    </row>
    <row r="77" spans="1:19" s="1" customFormat="1" ht="24.75" customHeight="1">
      <c r="A77" s="881" t="s">
        <v>0</v>
      </c>
      <c r="B77" s="881"/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</row>
    <row r="78" spans="1:19" s="1" customFormat="1" ht="24.75" customHeight="1">
      <c r="A78" s="881" t="s">
        <v>347</v>
      </c>
      <c r="B78" s="881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</row>
    <row r="79" spans="1:19" s="1" customFormat="1" ht="24.75" customHeight="1">
      <c r="A79" s="881" t="s">
        <v>52</v>
      </c>
      <c r="B79" s="881"/>
      <c r="C79" s="881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</row>
    <row r="81" spans="1:19" s="5" customFormat="1" ht="23.25" customHeight="1">
      <c r="A81" s="867" t="s">
        <v>1</v>
      </c>
      <c r="B81" s="869" t="s">
        <v>2</v>
      </c>
      <c r="C81" s="870"/>
      <c r="D81" s="871"/>
      <c r="E81" s="869" t="s">
        <v>3</v>
      </c>
      <c r="F81" s="870"/>
      <c r="G81" s="871"/>
      <c r="H81" s="869" t="s">
        <v>15</v>
      </c>
      <c r="I81" s="870"/>
      <c r="J81" s="871"/>
      <c r="K81" s="869" t="s">
        <v>16</v>
      </c>
      <c r="L81" s="870"/>
      <c r="M81" s="871"/>
      <c r="N81" s="869" t="s">
        <v>17</v>
      </c>
      <c r="O81" s="870"/>
      <c r="P81" s="871"/>
      <c r="Q81" s="869" t="s">
        <v>7</v>
      </c>
      <c r="R81" s="870"/>
      <c r="S81" s="871"/>
    </row>
    <row r="82" spans="1:19" s="5" customFormat="1" ht="23.25" customHeight="1">
      <c r="A82" s="868"/>
      <c r="B82" s="6" t="s">
        <v>4</v>
      </c>
      <c r="C82" s="6" t="s">
        <v>5</v>
      </c>
      <c r="D82" s="6" t="s">
        <v>6</v>
      </c>
      <c r="E82" s="6" t="s">
        <v>4</v>
      </c>
      <c r="F82" s="6" t="s">
        <v>5</v>
      </c>
      <c r="G82" s="6" t="s">
        <v>6</v>
      </c>
      <c r="H82" s="6" t="s">
        <v>4</v>
      </c>
      <c r="I82" s="6" t="s">
        <v>5</v>
      </c>
      <c r="J82" s="6" t="s">
        <v>6</v>
      </c>
      <c r="K82" s="6" t="s">
        <v>4</v>
      </c>
      <c r="L82" s="6" t="s">
        <v>5</v>
      </c>
      <c r="M82" s="6" t="s">
        <v>6</v>
      </c>
      <c r="N82" s="6" t="s">
        <v>4</v>
      </c>
      <c r="O82" s="6" t="s">
        <v>5</v>
      </c>
      <c r="P82" s="6" t="s">
        <v>6</v>
      </c>
      <c r="Q82" s="6" t="s">
        <v>4</v>
      </c>
      <c r="R82" s="6" t="s">
        <v>5</v>
      </c>
      <c r="S82" s="6" t="s">
        <v>6</v>
      </c>
    </row>
    <row r="83" spans="1:19" ht="23.25" customHeight="1">
      <c r="A83" s="7" t="s">
        <v>74</v>
      </c>
      <c r="B83" s="29">
        <v>8</v>
      </c>
      <c r="C83" s="29">
        <v>34</v>
      </c>
      <c r="D83" s="30">
        <f>SUM(B83:C83)</f>
        <v>42</v>
      </c>
      <c r="E83" s="29">
        <v>23</v>
      </c>
      <c r="F83" s="29">
        <v>59</v>
      </c>
      <c r="G83" s="30">
        <f>SUM(E83:F83)</f>
        <v>82</v>
      </c>
      <c r="H83" s="29">
        <v>13</v>
      </c>
      <c r="I83" s="29">
        <v>53</v>
      </c>
      <c r="J83" s="30">
        <f>SUM(H83:I83)</f>
        <v>66</v>
      </c>
      <c r="K83" s="29">
        <v>10</v>
      </c>
      <c r="L83" s="29">
        <v>32</v>
      </c>
      <c r="M83" s="30">
        <f>SUM(K83:L83)</f>
        <v>42</v>
      </c>
      <c r="N83" s="29">
        <v>3</v>
      </c>
      <c r="O83" s="29">
        <v>9</v>
      </c>
      <c r="P83" s="30">
        <f>SUM(N83:O83)</f>
        <v>12</v>
      </c>
      <c r="Q83" s="29">
        <f aca="true" t="shared" si="21" ref="Q83:R87">SUM(B83,E83,H83,K83,N83)</f>
        <v>57</v>
      </c>
      <c r="R83" s="29">
        <f t="shared" si="21"/>
        <v>187</v>
      </c>
      <c r="S83" s="30">
        <f>SUM(Q83:R83)</f>
        <v>244</v>
      </c>
    </row>
    <row r="84" spans="1:19" ht="23.25" customHeight="1">
      <c r="A84" s="7" t="s">
        <v>42</v>
      </c>
      <c r="B84" s="29">
        <v>20</v>
      </c>
      <c r="C84" s="29">
        <v>43</v>
      </c>
      <c r="D84" s="30">
        <f>SUM(B84:C84)</f>
        <v>63</v>
      </c>
      <c r="E84" s="29">
        <v>18</v>
      </c>
      <c r="F84" s="29">
        <v>43</v>
      </c>
      <c r="G84" s="30">
        <f>SUM(E84:F84)</f>
        <v>61</v>
      </c>
      <c r="H84" s="29">
        <v>14</v>
      </c>
      <c r="I84" s="29">
        <v>63</v>
      </c>
      <c r="J84" s="30">
        <f>SUM(H84:I84)</f>
        <v>77</v>
      </c>
      <c r="K84" s="29">
        <v>16</v>
      </c>
      <c r="L84" s="29">
        <v>45</v>
      </c>
      <c r="M84" s="30">
        <f>SUM(K84:L84)</f>
        <v>61</v>
      </c>
      <c r="N84" s="29">
        <v>2</v>
      </c>
      <c r="O84" s="29">
        <v>3</v>
      </c>
      <c r="P84" s="30">
        <f>SUM(N84:O84)</f>
        <v>5</v>
      </c>
      <c r="Q84" s="29">
        <f t="shared" si="21"/>
        <v>70</v>
      </c>
      <c r="R84" s="29">
        <f t="shared" si="21"/>
        <v>197</v>
      </c>
      <c r="S84" s="30">
        <f>SUM(Q84:R84)</f>
        <v>267</v>
      </c>
    </row>
    <row r="85" spans="1:19" ht="23.25" customHeight="1">
      <c r="A85" s="7" t="s">
        <v>43</v>
      </c>
      <c r="B85" s="29">
        <v>12</v>
      </c>
      <c r="C85" s="29">
        <v>91</v>
      </c>
      <c r="D85" s="30">
        <f>SUM(B85:C85)</f>
        <v>103</v>
      </c>
      <c r="E85" s="29">
        <v>12</v>
      </c>
      <c r="F85" s="29">
        <v>88</v>
      </c>
      <c r="G85" s="30">
        <f>SUM(E85:F85)</f>
        <v>100</v>
      </c>
      <c r="H85" s="29">
        <v>4</v>
      </c>
      <c r="I85" s="29">
        <v>103</v>
      </c>
      <c r="J85" s="30">
        <f>SUM(H85:I85)</f>
        <v>107</v>
      </c>
      <c r="K85" s="29">
        <v>16</v>
      </c>
      <c r="L85" s="29">
        <v>94</v>
      </c>
      <c r="M85" s="30">
        <f>SUM(K85:L85)</f>
        <v>110</v>
      </c>
      <c r="N85" s="29">
        <v>0</v>
      </c>
      <c r="O85" s="29">
        <v>6</v>
      </c>
      <c r="P85" s="30">
        <f>SUM(N85:O85)</f>
        <v>6</v>
      </c>
      <c r="Q85" s="29">
        <f t="shared" si="21"/>
        <v>44</v>
      </c>
      <c r="R85" s="29">
        <f t="shared" si="21"/>
        <v>382</v>
      </c>
      <c r="S85" s="30">
        <f>SUM(Q85:R85)</f>
        <v>426</v>
      </c>
    </row>
    <row r="86" spans="1:19" ht="23.25" customHeight="1">
      <c r="A86" s="7" t="s">
        <v>44</v>
      </c>
      <c r="B86" s="29">
        <v>12</v>
      </c>
      <c r="C86" s="29">
        <v>49</v>
      </c>
      <c r="D86" s="30">
        <f>SUM(B86:C86)</f>
        <v>61</v>
      </c>
      <c r="E86" s="29">
        <v>11</v>
      </c>
      <c r="F86" s="29">
        <v>63</v>
      </c>
      <c r="G86" s="30">
        <f>SUM(E86:F86)</f>
        <v>74</v>
      </c>
      <c r="H86" s="29">
        <v>6</v>
      </c>
      <c r="I86" s="29">
        <v>46</v>
      </c>
      <c r="J86" s="30">
        <f>SUM(H86:I86)</f>
        <v>52</v>
      </c>
      <c r="K86" s="29">
        <v>15</v>
      </c>
      <c r="L86" s="29">
        <v>57</v>
      </c>
      <c r="M86" s="30">
        <f>SUM(K86:L86)</f>
        <v>72</v>
      </c>
      <c r="N86" s="29">
        <v>0</v>
      </c>
      <c r="O86" s="29">
        <v>3</v>
      </c>
      <c r="P86" s="30">
        <f>SUM(N86:O86)</f>
        <v>3</v>
      </c>
      <c r="Q86" s="29">
        <f t="shared" si="21"/>
        <v>44</v>
      </c>
      <c r="R86" s="29">
        <f t="shared" si="21"/>
        <v>218</v>
      </c>
      <c r="S86" s="30">
        <f>SUM(Q86:R86)</f>
        <v>262</v>
      </c>
    </row>
    <row r="87" spans="1:19" ht="23.25" customHeight="1">
      <c r="A87" s="7" t="s">
        <v>45</v>
      </c>
      <c r="B87" s="29">
        <v>25</v>
      </c>
      <c r="C87" s="29">
        <v>70</v>
      </c>
      <c r="D87" s="30">
        <f>SUM(B87:C87)</f>
        <v>95</v>
      </c>
      <c r="E87" s="29">
        <v>16</v>
      </c>
      <c r="F87" s="29">
        <v>70</v>
      </c>
      <c r="G87" s="30">
        <f>SUM(E87:F87)</f>
        <v>86</v>
      </c>
      <c r="H87" s="29">
        <v>14</v>
      </c>
      <c r="I87" s="29">
        <v>57</v>
      </c>
      <c r="J87" s="30">
        <f>SUM(H87:I87)</f>
        <v>71</v>
      </c>
      <c r="K87" s="29">
        <v>19</v>
      </c>
      <c r="L87" s="29">
        <v>44</v>
      </c>
      <c r="M87" s="30">
        <f>SUM(K87:L87)</f>
        <v>63</v>
      </c>
      <c r="N87" s="29">
        <v>8</v>
      </c>
      <c r="O87" s="29">
        <v>19</v>
      </c>
      <c r="P87" s="30">
        <f>SUM(N87:O87)</f>
        <v>27</v>
      </c>
      <c r="Q87" s="29">
        <f t="shared" si="21"/>
        <v>82</v>
      </c>
      <c r="R87" s="29">
        <f t="shared" si="21"/>
        <v>260</v>
      </c>
      <c r="S87" s="30">
        <f>SUM(Q87:R87)</f>
        <v>342</v>
      </c>
    </row>
    <row r="88" spans="1:19" ht="23.25" customHeight="1">
      <c r="A88" s="7"/>
      <c r="B88" s="29"/>
      <c r="C88" s="29"/>
      <c r="D88" s="30"/>
      <c r="E88" s="29"/>
      <c r="F88" s="29"/>
      <c r="G88" s="30"/>
      <c r="H88" s="29"/>
      <c r="I88" s="29"/>
      <c r="J88" s="30"/>
      <c r="K88" s="29"/>
      <c r="L88" s="29"/>
      <c r="M88" s="30"/>
      <c r="N88" s="29"/>
      <c r="O88" s="29"/>
      <c r="P88" s="30"/>
      <c r="Q88" s="29"/>
      <c r="R88" s="29"/>
      <c r="S88" s="30"/>
    </row>
    <row r="89" spans="1:19" ht="23.25" customHeight="1">
      <c r="A89" s="9" t="s">
        <v>6</v>
      </c>
      <c r="B89" s="31">
        <f>SUM(B83:B88)</f>
        <v>77</v>
      </c>
      <c r="C89" s="31">
        <f>SUM(C83:C88)</f>
        <v>287</v>
      </c>
      <c r="D89" s="31">
        <f>SUM(B89:C89)</f>
        <v>364</v>
      </c>
      <c r="E89" s="31">
        <f>SUM(E83:E88)</f>
        <v>80</v>
      </c>
      <c r="F89" s="31">
        <f>SUM(F83:F88)</f>
        <v>323</v>
      </c>
      <c r="G89" s="31">
        <f>SUM(E89:F89)</f>
        <v>403</v>
      </c>
      <c r="H89" s="31">
        <f>SUM(H83:H88)</f>
        <v>51</v>
      </c>
      <c r="I89" s="31">
        <f>SUM(I83:I88)</f>
        <v>322</v>
      </c>
      <c r="J89" s="31">
        <f>SUM(H89:I89)</f>
        <v>373</v>
      </c>
      <c r="K89" s="31">
        <f>SUM(K83:K88)</f>
        <v>76</v>
      </c>
      <c r="L89" s="31">
        <f>SUM(L83:L88)</f>
        <v>272</v>
      </c>
      <c r="M89" s="31">
        <f>SUM(K89:L89)</f>
        <v>348</v>
      </c>
      <c r="N89" s="31">
        <f>SUM(N83:N88)</f>
        <v>13</v>
      </c>
      <c r="O89" s="31">
        <f>SUM(O83:O88)</f>
        <v>40</v>
      </c>
      <c r="P89" s="31">
        <f>SUM(N89:O89)</f>
        <v>53</v>
      </c>
      <c r="Q89" s="31">
        <f>SUM(B89,E89,H89,K89,N89)</f>
        <v>297</v>
      </c>
      <c r="R89" s="31">
        <f>SUM(C89,F89,I89,L89,O89)</f>
        <v>1244</v>
      </c>
      <c r="S89" s="31">
        <f>SUM(Q89:R89)</f>
        <v>1541</v>
      </c>
    </row>
    <row r="91" spans="1:19" s="1" customFormat="1" ht="25.5" customHeight="1">
      <c r="A91" s="881" t="s">
        <v>0</v>
      </c>
      <c r="B91" s="881"/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</row>
    <row r="92" spans="1:19" s="1" customFormat="1" ht="25.5" customHeight="1">
      <c r="A92" s="881" t="s">
        <v>347</v>
      </c>
      <c r="B92" s="881"/>
      <c r="C92" s="881"/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81"/>
      <c r="Q92" s="881"/>
      <c r="R92" s="881"/>
      <c r="S92" s="881"/>
    </row>
    <row r="93" spans="1:19" s="1" customFormat="1" ht="25.5" customHeight="1">
      <c r="A93" s="881" t="s">
        <v>53</v>
      </c>
      <c r="B93" s="881"/>
      <c r="C93" s="881"/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81"/>
      <c r="Q93" s="881"/>
      <c r="R93" s="881"/>
      <c r="S93" s="881"/>
    </row>
    <row r="95" spans="1:19" s="5" customFormat="1" ht="23.25" customHeight="1">
      <c r="A95" s="867" t="s">
        <v>1</v>
      </c>
      <c r="B95" s="869" t="s">
        <v>2</v>
      </c>
      <c r="C95" s="870"/>
      <c r="D95" s="871"/>
      <c r="E95" s="869" t="s">
        <v>3</v>
      </c>
      <c r="F95" s="870"/>
      <c r="G95" s="871"/>
      <c r="H95" s="869" t="s">
        <v>15</v>
      </c>
      <c r="I95" s="870"/>
      <c r="J95" s="871"/>
      <c r="K95" s="869" t="s">
        <v>16</v>
      </c>
      <c r="L95" s="870"/>
      <c r="M95" s="871"/>
      <c r="N95" s="869" t="s">
        <v>17</v>
      </c>
      <c r="O95" s="870"/>
      <c r="P95" s="871"/>
      <c r="Q95" s="869" t="s">
        <v>7</v>
      </c>
      <c r="R95" s="870"/>
      <c r="S95" s="871"/>
    </row>
    <row r="96" spans="1:19" s="5" customFormat="1" ht="23.25" customHeight="1">
      <c r="A96" s="868"/>
      <c r="B96" s="6" t="s">
        <v>4</v>
      </c>
      <c r="C96" s="6" t="s">
        <v>5</v>
      </c>
      <c r="D96" s="6" t="s">
        <v>6</v>
      </c>
      <c r="E96" s="6" t="s">
        <v>4</v>
      </c>
      <c r="F96" s="6" t="s">
        <v>5</v>
      </c>
      <c r="G96" s="6" t="s">
        <v>6</v>
      </c>
      <c r="H96" s="6" t="s">
        <v>4</v>
      </c>
      <c r="I96" s="6" t="s">
        <v>5</v>
      </c>
      <c r="J96" s="6" t="s">
        <v>6</v>
      </c>
      <c r="K96" s="6" t="s">
        <v>4</v>
      </c>
      <c r="L96" s="6" t="s">
        <v>5</v>
      </c>
      <c r="M96" s="6" t="s">
        <v>6</v>
      </c>
      <c r="N96" s="6" t="s">
        <v>4</v>
      </c>
      <c r="O96" s="6" t="s">
        <v>5</v>
      </c>
      <c r="P96" s="6" t="s">
        <v>6</v>
      </c>
      <c r="Q96" s="6" t="s">
        <v>4</v>
      </c>
      <c r="R96" s="6" t="s">
        <v>5</v>
      </c>
      <c r="S96" s="6" t="s">
        <v>6</v>
      </c>
    </row>
    <row r="97" spans="1:19" ht="23.25" customHeight="1">
      <c r="A97" s="7" t="s">
        <v>46</v>
      </c>
      <c r="B97" s="29">
        <v>108</v>
      </c>
      <c r="C97" s="29">
        <v>114</v>
      </c>
      <c r="D97" s="30">
        <f>SUM(B97:C97)</f>
        <v>222</v>
      </c>
      <c r="E97" s="29">
        <v>151</v>
      </c>
      <c r="F97" s="29">
        <v>173</v>
      </c>
      <c r="G97" s="30">
        <f>SUM(E97:F97)</f>
        <v>324</v>
      </c>
      <c r="H97" s="29">
        <v>91</v>
      </c>
      <c r="I97" s="29">
        <v>165</v>
      </c>
      <c r="J97" s="30">
        <f>SUM(H97:I97)</f>
        <v>256</v>
      </c>
      <c r="K97" s="29">
        <v>85</v>
      </c>
      <c r="L97" s="29">
        <v>127</v>
      </c>
      <c r="M97" s="30">
        <f>SUM(K97:L97)</f>
        <v>212</v>
      </c>
      <c r="N97" s="29">
        <v>5</v>
      </c>
      <c r="O97" s="29">
        <v>3</v>
      </c>
      <c r="P97" s="30">
        <f>SUM(N97:O97)</f>
        <v>8</v>
      </c>
      <c r="Q97" s="29">
        <f>SUM(B97,E97,H97,K97,N97)</f>
        <v>440</v>
      </c>
      <c r="R97" s="29">
        <f>SUM(C97,F97,I97,L97,O97)</f>
        <v>582</v>
      </c>
      <c r="S97" s="30">
        <f>SUM(Q97:R97)</f>
        <v>1022</v>
      </c>
    </row>
    <row r="98" spans="1:19" ht="23.25" customHeight="1">
      <c r="A98" s="7"/>
      <c r="B98" s="29"/>
      <c r="C98" s="29"/>
      <c r="D98" s="30"/>
      <c r="E98" s="29"/>
      <c r="F98" s="29"/>
      <c r="G98" s="30"/>
      <c r="H98" s="29"/>
      <c r="I98" s="29"/>
      <c r="J98" s="30"/>
      <c r="K98" s="29"/>
      <c r="L98" s="29"/>
      <c r="M98" s="30"/>
      <c r="N98" s="29"/>
      <c r="O98" s="29"/>
      <c r="P98" s="30"/>
      <c r="Q98" s="29"/>
      <c r="R98" s="29"/>
      <c r="S98" s="30"/>
    </row>
    <row r="99" spans="1:19" ht="23.25" customHeight="1">
      <c r="A99" s="9" t="s">
        <v>6</v>
      </c>
      <c r="B99" s="31">
        <f>SUM(B97:B98)</f>
        <v>108</v>
      </c>
      <c r="C99" s="31">
        <f>SUM(C97:C98)</f>
        <v>114</v>
      </c>
      <c r="D99" s="31">
        <f>SUM(B99:C99)</f>
        <v>222</v>
      </c>
      <c r="E99" s="31">
        <f>SUM(E97:E98)</f>
        <v>151</v>
      </c>
      <c r="F99" s="31">
        <f>SUM(F97:F98)</f>
        <v>173</v>
      </c>
      <c r="G99" s="31">
        <f>SUM(E99:F99)</f>
        <v>324</v>
      </c>
      <c r="H99" s="31">
        <f>SUM(H97:H98)</f>
        <v>91</v>
      </c>
      <c r="I99" s="31">
        <f>SUM(I97:I98)</f>
        <v>165</v>
      </c>
      <c r="J99" s="31">
        <f>SUM(H99:I99)</f>
        <v>256</v>
      </c>
      <c r="K99" s="31">
        <f>SUM(K97:K98)</f>
        <v>85</v>
      </c>
      <c r="L99" s="31">
        <f>SUM(L97:L98)</f>
        <v>127</v>
      </c>
      <c r="M99" s="31">
        <f>SUM(K99:L99)</f>
        <v>212</v>
      </c>
      <c r="N99" s="31">
        <f>SUM(N97:N98)</f>
        <v>5</v>
      </c>
      <c r="O99" s="31">
        <f>SUM(O97:O98)</f>
        <v>3</v>
      </c>
      <c r="P99" s="31">
        <f>SUM(N99:O99)</f>
        <v>8</v>
      </c>
      <c r="Q99" s="31">
        <f>SUM(B99,E99,H99,K99,N99)</f>
        <v>440</v>
      </c>
      <c r="R99" s="31">
        <f>SUM(C99,F99,I99,L99,O99)</f>
        <v>582</v>
      </c>
      <c r="S99" s="31">
        <f>SUM(Q99:R99)</f>
        <v>1022</v>
      </c>
    </row>
  </sheetData>
  <sheetProtection/>
  <mergeCells count="74">
    <mergeCell ref="A78:S78"/>
    <mergeCell ref="A79:S79"/>
    <mergeCell ref="A81:A82"/>
    <mergeCell ref="B81:D81"/>
    <mergeCell ref="E81:G81"/>
    <mergeCell ref="H81:J81"/>
    <mergeCell ref="K81:M81"/>
    <mergeCell ref="A91:S91"/>
    <mergeCell ref="A92:S92"/>
    <mergeCell ref="E95:G95"/>
    <mergeCell ref="H95:J95"/>
    <mergeCell ref="A93:S93"/>
    <mergeCell ref="A95:A96"/>
    <mergeCell ref="B95:D95"/>
    <mergeCell ref="A77:S77"/>
    <mergeCell ref="A68:A69"/>
    <mergeCell ref="B68:D68"/>
    <mergeCell ref="E68:G68"/>
    <mergeCell ref="H68:J68"/>
    <mergeCell ref="K95:M95"/>
    <mergeCell ref="N95:P95"/>
    <mergeCell ref="Q95:S95"/>
    <mergeCell ref="N81:P81"/>
    <mergeCell ref="Q81:S81"/>
    <mergeCell ref="H5:J5"/>
    <mergeCell ref="A64:S64"/>
    <mergeCell ref="A66:S66"/>
    <mergeCell ref="K68:M68"/>
    <mergeCell ref="N68:P68"/>
    <mergeCell ref="Q68:S68"/>
    <mergeCell ref="A20:S20"/>
    <mergeCell ref="A21:S21"/>
    <mergeCell ref="A22:S22"/>
    <mergeCell ref="N38:P38"/>
    <mergeCell ref="A1:S1"/>
    <mergeCell ref="A2:S2"/>
    <mergeCell ref="A3:S3"/>
    <mergeCell ref="A65:S65"/>
    <mergeCell ref="K5:M5"/>
    <mergeCell ref="N5:P5"/>
    <mergeCell ref="Q5:S5"/>
    <mergeCell ref="A5:A6"/>
    <mergeCell ref="B5:D5"/>
    <mergeCell ref="E5:G5"/>
    <mergeCell ref="K24:M24"/>
    <mergeCell ref="N24:P24"/>
    <mergeCell ref="Q24:S24"/>
    <mergeCell ref="A34:S34"/>
    <mergeCell ref="A24:A25"/>
    <mergeCell ref="B24:D24"/>
    <mergeCell ref="E24:G24"/>
    <mergeCell ref="H24:J24"/>
    <mergeCell ref="B26:D31"/>
    <mergeCell ref="E26:G31"/>
    <mergeCell ref="K48:M48"/>
    <mergeCell ref="N48:P48"/>
    <mergeCell ref="Q48:S48"/>
    <mergeCell ref="A35:S35"/>
    <mergeCell ref="A36:S36"/>
    <mergeCell ref="A38:A39"/>
    <mergeCell ref="B38:D38"/>
    <mergeCell ref="E38:G38"/>
    <mergeCell ref="H38:J38"/>
    <mergeCell ref="K38:M38"/>
    <mergeCell ref="A48:A49"/>
    <mergeCell ref="B48:D48"/>
    <mergeCell ref="E48:G48"/>
    <mergeCell ref="H48:J48"/>
    <mergeCell ref="H26:J31"/>
    <mergeCell ref="A44:S44"/>
    <mergeCell ref="A45:S45"/>
    <mergeCell ref="A46:S46"/>
    <mergeCell ref="Q38:S38"/>
    <mergeCell ref="K26:M31"/>
  </mergeCells>
  <printOptions horizontalCentered="1"/>
  <pageMargins left="0.5905511811023623" right="0.5905511811023623" top="0.984251968503937" bottom="0.7874015748031497" header="0" footer="0"/>
  <pageSetup firstPageNumber="9" useFirstPageNumber="1" horizontalDpi="600" verticalDpi="600" orientation="landscape" paperSize="9" r:id="rId1"/>
  <headerFooter alignWithMargins="0">
    <oddFooter>&amp;L&amp;12กลุ่มภารกิจทะเบียนนิสิตและบริการการศึกษา&amp;C&amp;12หน้าที่  &amp;P&amp;R&amp;12ข้อมูล ณ วันที่ 1  กรกฏาคม 2554</oddFooter>
  </headerFooter>
  <rowBreaks count="6" manualBreakCount="6">
    <brk id="19" max="255" man="1"/>
    <brk id="33" max="255" man="1"/>
    <brk id="43" max="255" man="1"/>
    <brk id="63" max="255" man="1"/>
    <brk id="7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tsu</cp:lastModifiedBy>
  <cp:lastPrinted>2011-10-27T06:02:02Z</cp:lastPrinted>
  <dcterms:created xsi:type="dcterms:W3CDTF">2006-06-13T03:58:10Z</dcterms:created>
  <dcterms:modified xsi:type="dcterms:W3CDTF">2012-06-20T04:47:46Z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