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1880" windowHeight="5910" tabRatio="920" firstSheet="1" activeTab="10"/>
  </bookViews>
  <sheets>
    <sheet name="ปี1-53" sheetId="1" r:id="rId1"/>
    <sheet name="ปี3-โท53" sheetId="2" r:id="rId2"/>
    <sheet name="รวมทั้งสิ้น" sheetId="3" r:id="rId3"/>
    <sheet name="พื้นที่เรียน" sheetId="4" r:id="rId4"/>
    <sheet name="ภาคปกติ 4 ปี" sheetId="5" r:id="rId5"/>
    <sheet name="ภาคปกติ 2 ปี" sheetId="6" r:id="rId6"/>
    <sheet name="ภาคสมทบ 2 ปี" sheetId="7" r:id="rId7"/>
    <sheet name="ภาคสมทบ 3 ปี" sheetId="8" r:id="rId8"/>
    <sheet name="ภาคสมทบ 4 ปี" sheetId="9" r:id="rId9"/>
    <sheet name="ป.โท สงขลา" sheetId="10" r:id="rId10"/>
    <sheet name="ป.ตรีพัทลุง" sheetId="11" r:id="rId11"/>
    <sheet name="ป.โทพัทลุง" sheetId="12" r:id="rId12"/>
    <sheet name="ปริญญา" sheetId="13" r:id="rId13"/>
  </sheets>
  <externalReferences>
    <externalReference r:id="rId16"/>
  </externalReferences>
  <definedNames>
    <definedName name="_xlnm.Print_Titles" localSheetId="0">'ปี1-53'!$3:$4</definedName>
  </definedNames>
  <calcPr fullCalcOnLoad="1"/>
</workbook>
</file>

<file path=xl/sharedStrings.xml><?xml version="1.0" encoding="utf-8"?>
<sst xmlns="http://schemas.openxmlformats.org/spreadsheetml/2006/main" count="1311" uniqueCount="423">
  <si>
    <t>มหาวิทยาลัยทักษิณ  วิทยาเขตสงขลา</t>
  </si>
  <si>
    <t>สาขาวิชา</t>
  </si>
  <si>
    <t>ชั้นปีที่ 1</t>
  </si>
  <si>
    <t>ชั้นปีที่ 2</t>
  </si>
  <si>
    <t>ชาย</t>
  </si>
  <si>
    <t>หญิง</t>
  </si>
  <si>
    <t>รวม</t>
  </si>
  <si>
    <t>รวมทั้งสิ้น</t>
  </si>
  <si>
    <t>-  ภูมิศาสตร์</t>
  </si>
  <si>
    <t>-  การพัฒนาชุมชน</t>
  </si>
  <si>
    <t>-  บรรณารักษศาสตร์และสารสนเทศศาสตร์</t>
  </si>
  <si>
    <t>-  ประวัติศาสตร์</t>
  </si>
  <si>
    <t>-  ภาษาญี่ปุ่น</t>
  </si>
  <si>
    <t>-  ภาษามลายู</t>
  </si>
  <si>
    <t>-  ภาษาอังกฤษ</t>
  </si>
  <si>
    <t>ชั้นปีที่ 3</t>
  </si>
  <si>
    <t>ชั้นปีที่ 4</t>
  </si>
  <si>
    <t>ชั้นปีที่ 5</t>
  </si>
  <si>
    <t>-  การจัดการทรัพยากรมนุษย์</t>
  </si>
  <si>
    <t>-  การจัดการทรัพยากรมนุษย์ (กลุ่ม 1)</t>
  </si>
  <si>
    <t>-  การจัดการทรัพยากรมนุษย์ (กลุ่ม 2)</t>
  </si>
  <si>
    <t>มหาวิทยาลัยทักษิณ  วิทยาเขตพัทลุง</t>
  </si>
  <si>
    <t>-  คณิตศาสตร์</t>
  </si>
  <si>
    <t>-  เคมี</t>
  </si>
  <si>
    <t>-  ชีววิทยา</t>
  </si>
  <si>
    <t>-  ฟิสิกส์</t>
  </si>
  <si>
    <t>-  วิทยาการคอมพิวเตอร์</t>
  </si>
  <si>
    <t>-  วิทยาศาสตร์การเพาะเลี้ยงสัตว์น้ำ</t>
  </si>
  <si>
    <t>-  วิทยาศาสตร์สิ่งแวดล้อม</t>
  </si>
  <si>
    <t>-  สถิติ</t>
  </si>
  <si>
    <t>-  ภาษาไทย</t>
  </si>
  <si>
    <t>-  ฟิสิกส์-ประยุกต์พลังงาน</t>
  </si>
  <si>
    <t>เปิดการเรียนการสอนที่วิทยาเขตพัทลุง</t>
  </si>
  <si>
    <t>-  พลศึกษา</t>
  </si>
  <si>
    <t>-  สังคมศึกษา</t>
  </si>
  <si>
    <t>-  การวัดและประเมินทางการศึกษา</t>
  </si>
  <si>
    <t>-  เทคโนโลยีการเกษตร</t>
  </si>
  <si>
    <t>-  วิทยาศาสตร์และเทคโนโลยีอาหาร</t>
  </si>
  <si>
    <t>-  สาธารณสุขศาสตร์</t>
  </si>
  <si>
    <t>-  สุขศาสตร์อุตสาหกรรมและความปลอดภัย</t>
  </si>
  <si>
    <t>-  วิทยาศาสตร์การกีฬา</t>
  </si>
  <si>
    <t>-  ดุริยางคศาสตร์ไทย</t>
  </si>
  <si>
    <t>-  ทัศนศิลป์</t>
  </si>
  <si>
    <t>-  ศิลปะการแสดง</t>
  </si>
  <si>
    <t>-  ดุริยางคศาสตร์สากล</t>
  </si>
  <si>
    <t>-  การตลาด</t>
  </si>
  <si>
    <t>-  การบัญชี</t>
  </si>
  <si>
    <t>-  การประกอบการและการจัดการ</t>
  </si>
  <si>
    <t>-  เศรษฐศาสตร์</t>
  </si>
  <si>
    <t>-  นิติศาสตร์</t>
  </si>
  <si>
    <t>คณะมนุษยศาสตร์และสังคมศาสตร์  (ภาคปกติ หลักสูตร 4 ปี)</t>
  </si>
  <si>
    <t>คณะวิทยาศาสตร์  (ภาคปกติ  หลักสูตร 4 ปี)</t>
  </si>
  <si>
    <t>คณะศึกษาศาสตร์  (ภาคปกติ หลักสูตร 4 ปี)</t>
  </si>
  <si>
    <t>คณะศึกษาศาสตร์   (ภาคปกติ หลักสูตร 5 ปี)</t>
  </si>
  <si>
    <t>คณะศิลปกรรมศาสตร์  (ภาคปกติ หลักสูตร 4 ปี)</t>
  </si>
  <si>
    <t>คณะเศรษฐศาสตร์และบริหารธุรกิจ  (ภาคปกติ หลักสูตร 4 ปี)</t>
  </si>
  <si>
    <t>คณะนิติศาสตร์  (ภาคปกติ  หลักสูตร 4 ปี)</t>
  </si>
  <si>
    <t>คณะวิทยาศาสตร์  (ภาคปกติ หลักสูตร 4 ปี)</t>
  </si>
  <si>
    <t>คณะเทคโนโลยีและการพัฒนาชุมชน   (ภาคปกติ หลักสูตร 4 ปี)</t>
  </si>
  <si>
    <t>คณะวิทยาการสุขภาพและการกีฬา   (ภาคปกติ หลักสูตร 4 ปี)</t>
  </si>
  <si>
    <t>-  การตลาด  (กลุ่ม 1)</t>
  </si>
  <si>
    <t>-  การตลาด  (กลุ่ม 2)</t>
  </si>
  <si>
    <t>-  การตลาด  (กลุ่ม 3)</t>
  </si>
  <si>
    <t>-  การบัญชี  (กลุ่ม 1)</t>
  </si>
  <si>
    <t>-  การบัญชี  (กลุ่ม 2)</t>
  </si>
  <si>
    <t>-  การบัญชี  (กลุ่ม 3)</t>
  </si>
  <si>
    <t xml:space="preserve">-  นิติศาสตร์ </t>
  </si>
  <si>
    <t xml:space="preserve">-  ฟิสิกส์ </t>
  </si>
  <si>
    <t>-  เคมีประยุกต์</t>
  </si>
  <si>
    <t>-  การศึกษา : คณิตศาสตร์</t>
  </si>
  <si>
    <t>-  การศึกษา : จิตวิทยาการแนะแนว</t>
  </si>
  <si>
    <t>-  การศึกษา : การศึกษาปฐมวัย</t>
  </si>
  <si>
    <t>-  การศึกษา : ภาษาไทย</t>
  </si>
  <si>
    <t>-  การศึกษา : ภาษาอังกฤษ</t>
  </si>
  <si>
    <t>-  การศึกษา : วิทยาศาสตร์-เคมี</t>
  </si>
  <si>
    <t>-  การศึกษา : สังคมศึกษา</t>
  </si>
  <si>
    <t>-  การศึกษา : พลศึกษา</t>
  </si>
  <si>
    <t>-  การศึกษา : วิทยาศาสตร์-ฟิสิกส์</t>
  </si>
  <si>
    <t>คณะนิติศาสตร์  (ภาคสมทบ  หลักสูตร 4 ปี)</t>
  </si>
  <si>
    <t>-  การจัดการการค้าปลีก</t>
  </si>
  <si>
    <t>ชั้นปีที่ 4-5</t>
  </si>
  <si>
    <t>หลักสูตร/สาขาวิชา</t>
  </si>
  <si>
    <t>ศิลปศาสตรมหาบัณฑิต</t>
  </si>
  <si>
    <t>วิทยาศาสตรมหาบัณฑิต</t>
  </si>
  <si>
    <t>การศึกษามหาบัณฑิต</t>
  </si>
  <si>
    <t xml:space="preserve">-  การศึกษาเพื่อพัฒนาทรัพยากรมนุษย์ </t>
  </si>
  <si>
    <t xml:space="preserve">-  คณิตศาสตร์  </t>
  </si>
  <si>
    <t xml:space="preserve">-  จิตวิทยาการให้คำปรึกษา </t>
  </si>
  <si>
    <t xml:space="preserve">-  ไทยคดีศึกษา </t>
  </si>
  <si>
    <t>-  นโยบายและการวางแผนสังคม</t>
  </si>
  <si>
    <t xml:space="preserve">-  พื้นที่ศึกษา </t>
  </si>
  <si>
    <t>-  เทคโนโลยีและสื่อสารการศึกษา</t>
  </si>
  <si>
    <t xml:space="preserve">-  ภาษาไทย </t>
  </si>
  <si>
    <t xml:space="preserve">-  หลักสูตรและการสอน </t>
  </si>
  <si>
    <t>-  การบริหารการศึกษา</t>
  </si>
  <si>
    <t>-  การวัดผลการศึกษา</t>
  </si>
  <si>
    <t>(ต่อ)  ปริญญาโทภาคปกติ</t>
  </si>
  <si>
    <r>
      <t xml:space="preserve">-  การบริหารการศึกษา  </t>
    </r>
    <r>
      <rPr>
        <sz val="14"/>
        <rFont val="Angsana New"/>
        <family val="1"/>
      </rPr>
      <t>กลุ่ม 1</t>
    </r>
  </si>
  <si>
    <r>
      <t xml:space="preserve">-  การบริหารการศึกษา  </t>
    </r>
    <r>
      <rPr>
        <sz val="14"/>
        <rFont val="Angsana New"/>
        <family val="1"/>
      </rPr>
      <t>กลุ่ม 2</t>
    </r>
  </si>
  <si>
    <r>
      <t xml:space="preserve">-  การบริหารการศึกษา  </t>
    </r>
    <r>
      <rPr>
        <sz val="14"/>
        <rFont val="Angsana New"/>
        <family val="1"/>
      </rPr>
      <t>กลุ่ม 3</t>
    </r>
  </si>
  <si>
    <r>
      <t xml:space="preserve">-  การบริหารการศึกษา  </t>
    </r>
    <r>
      <rPr>
        <sz val="14"/>
        <rFont val="Angsana New"/>
        <family val="1"/>
      </rPr>
      <t>กลุ่ม 4</t>
    </r>
  </si>
  <si>
    <t xml:space="preserve">-  การวัดผลการศึกษา </t>
  </si>
  <si>
    <t xml:space="preserve">-  การวิจัยและประเมิน </t>
  </si>
  <si>
    <t xml:space="preserve">-  จิตวิทยาการให้คำปรึกษา  </t>
  </si>
  <si>
    <t>-  ไทยคดีศึกษา</t>
  </si>
  <si>
    <t xml:space="preserve">-  พื้นที่ศึกษา  </t>
  </si>
  <si>
    <t>-  นโยบายและการวางแผนสังคม  (เรียนที่ จ.สตูล)</t>
  </si>
  <si>
    <t>-  นโยบายและการวางแผนสังคม  (เรียนที่ จ.สงขลา)</t>
  </si>
  <si>
    <t>(ต่อ)  ปริญญาโทภาคพิเศษ</t>
  </si>
  <si>
    <t>-  หลักสูตรและการสอน</t>
  </si>
  <si>
    <t xml:space="preserve">-  เคมี  </t>
  </si>
  <si>
    <t>การศึกษาดุษฎีบัณฑิต</t>
  </si>
  <si>
    <t>ปรัชญาดุษฎีบัณฑิต</t>
  </si>
  <si>
    <t xml:space="preserve">-  ภาวะผู้นำทางการบริหารการศึกษา </t>
  </si>
  <si>
    <t>รวมปริญญาโท (ภาคพิเศษ)</t>
  </si>
  <si>
    <t>รวมปริญญาโท  (ภาคปกติ)</t>
  </si>
  <si>
    <t xml:space="preserve">-  การบริหารการศึกษา  </t>
  </si>
  <si>
    <t>ระดับ</t>
  </si>
  <si>
    <t>ภาคปกติ</t>
  </si>
  <si>
    <t>ภาคสมทบ/พิเศษ</t>
  </si>
  <si>
    <t>ปริญญาตรี</t>
  </si>
  <si>
    <t xml:space="preserve">ปริญญาตรี </t>
  </si>
  <si>
    <t>รวมระดับปริญญาตรี</t>
  </si>
  <si>
    <t>ปริญญาโท</t>
  </si>
  <si>
    <t>ปริญญาเอก</t>
  </si>
  <si>
    <t>รวมระดับบัณฑิตศึกษา</t>
  </si>
  <si>
    <t>ปี</t>
  </si>
  <si>
    <t>ชั้น</t>
  </si>
  <si>
    <t>-</t>
  </si>
  <si>
    <t>วิทยาเขตสงขลา</t>
  </si>
  <si>
    <t>วิทยาเขตพัทลุง</t>
  </si>
  <si>
    <t>จังหวัด/คณะ</t>
  </si>
  <si>
    <t>ป.ตรี ปกติ</t>
  </si>
  <si>
    <t>-  มนุษยศาสตร์และสังคมศาสตร์</t>
  </si>
  <si>
    <t>-  วิทยาศาสตร์</t>
  </si>
  <si>
    <t>-  ศึกษาศาสตร์</t>
  </si>
  <si>
    <t>-  ศิลปกรรมศาสตร์</t>
  </si>
  <si>
    <t>-  เศรษฐศาสตร์และบริหารธุรกิจ</t>
  </si>
  <si>
    <t>รวมจังหวัดสงขลา</t>
  </si>
  <si>
    <t>-  เทคโนโลยีและการพัฒนาชุมชน</t>
  </si>
  <si>
    <t>-  วิทยาการสุขภาพและการกีฬา</t>
  </si>
  <si>
    <t>รวมจังหวัดพัทลุง</t>
  </si>
  <si>
    <t>รวมจังหวัดสตูล</t>
  </si>
  <si>
    <t>รวมทั้งหมด</t>
  </si>
  <si>
    <t>ป.ตรีปกติ(ต่อเนื่อง)</t>
  </si>
  <si>
    <t>ป.ตรีสมทบ(ต่อเนื่อง)</t>
  </si>
  <si>
    <t>ป.โทปกติ</t>
  </si>
  <si>
    <t>ป.โทภาคพิเศษ</t>
  </si>
  <si>
    <t>ป.เอก</t>
  </si>
  <si>
    <t>-  การปกครองท้องถิ่น</t>
  </si>
  <si>
    <t>-  ภาษาจีน</t>
  </si>
  <si>
    <t>-  การประกอบการและการจัดการ (กลุ่ม 1)</t>
  </si>
  <si>
    <t>-  การประกอบการและการจัดการ (กลุ่ม 2)</t>
  </si>
  <si>
    <t>บริหารธุรกิจมหาบัณฑิต</t>
  </si>
  <si>
    <t xml:space="preserve">-  ภาษาอังกฤษ  </t>
  </si>
  <si>
    <t>-  เทคโนโลยีสารสนเทศ</t>
  </si>
  <si>
    <t>-  การจัดการระบบสุขภาพ</t>
  </si>
  <si>
    <t>จังหวัดสงขลา</t>
  </si>
  <si>
    <t>จังหวัดพัทลุง</t>
  </si>
  <si>
    <t>จังหวัดสตูล</t>
  </si>
  <si>
    <t>-  บัณฑิตวิทยาลัย</t>
  </si>
  <si>
    <t>รวมปริญญาโท (ภาคปกติ)</t>
  </si>
  <si>
    <t>ประกาศนียบัตรบัณฑิต</t>
  </si>
  <si>
    <t>-  การศึกษา : การวัดและประเมินฯ-คู่คณิต</t>
  </si>
  <si>
    <t>-  การศึกษา : การวัดและประเมินฯ-คู่ศิลปะ</t>
  </si>
  <si>
    <t>-  การจัดการธุรกิจ</t>
  </si>
  <si>
    <t>-  การศึกษา : วิทยาศาสตร์-ชีววิทยา</t>
  </si>
  <si>
    <t>ชั้นปีที่ 3-5</t>
  </si>
  <si>
    <t>คณะ/วิชาเอก</t>
  </si>
  <si>
    <t>แผนรับ</t>
  </si>
  <si>
    <t>จำนวนรับ</t>
  </si>
  <si>
    <t>จำนวนรายงานตัว</t>
  </si>
  <si>
    <t>ไม่ราย</t>
  </si>
  <si>
    <t>โควต้า</t>
  </si>
  <si>
    <t>ทั่วไป</t>
  </si>
  <si>
    <t>สกอ</t>
  </si>
  <si>
    <t>งานตัว</t>
  </si>
  <si>
    <t>คณะมนุษยศาสตร์และสังคมศาสตร์</t>
  </si>
  <si>
    <t>การปกครองท้องถิ่น</t>
  </si>
  <si>
    <t>ภูมิศาสตร์</t>
  </si>
  <si>
    <t>การจัดการทรัพยากรมนุษย์</t>
  </si>
  <si>
    <t>การพัฒนาชุมชน</t>
  </si>
  <si>
    <t>บรรณารักษศาสตร์และสารสนเทศศาสตร์</t>
  </si>
  <si>
    <t>ประวัติศาสตร์</t>
  </si>
  <si>
    <t xml:space="preserve">ภาษาจีน </t>
  </si>
  <si>
    <t>ภาษาญี่ปุ่น</t>
  </si>
  <si>
    <t>ภาษาไทย</t>
  </si>
  <si>
    <t>ภาษามลายู</t>
  </si>
  <si>
    <t>ภาษาอังกฤษ</t>
  </si>
  <si>
    <t>คณะศึกษาศาสตร์</t>
  </si>
  <si>
    <t>การศึกษา:การวัดและประเมินทางการศึกษา</t>
  </si>
  <si>
    <t>การศึกษา:การศึกษาปฐมวัย</t>
  </si>
  <si>
    <t>การศึกษา:คณิตศาสตร์</t>
  </si>
  <si>
    <t>การศึกษา:จิตวิทยาการแนะแนว</t>
  </si>
  <si>
    <t>การศึกษา:เทคโนโลยีและสื่อสารการศึกษา</t>
  </si>
  <si>
    <t>การศึกษา:พลศึกษา</t>
  </si>
  <si>
    <t>การศึกษา:ภาษาไทย</t>
  </si>
  <si>
    <t>การศึกษา:ภาษาอังกฤษ</t>
  </si>
  <si>
    <t>การศึกษา:วิทยาศาสตร์-เคมี</t>
  </si>
  <si>
    <t>การศึกษา:วิทยาศาสตร์-ชีววิทยา</t>
  </si>
  <si>
    <t>การศึกษา:วิทยาศาสตร์-ฟิสิกส์</t>
  </si>
  <si>
    <t>การศึกษา:สังคมศึกษา</t>
  </si>
  <si>
    <t>คณะนิติศาสตร์</t>
  </si>
  <si>
    <t>นิติศาสตร์</t>
  </si>
  <si>
    <t>วิทยาเขตสงขลา (ต่อ)</t>
  </si>
  <si>
    <t>คณะศิลปกรรมศาสตร์</t>
  </si>
  <si>
    <t>ดุริยางคศาสตร์สากล</t>
  </si>
  <si>
    <t>ทัศนศิลป์ (ศป.บ.)</t>
  </si>
  <si>
    <t>ศิลปะการแสดง</t>
  </si>
  <si>
    <t>คณะเศรษฐศาสตร์และบริหารธุรกิจ</t>
  </si>
  <si>
    <t>การจัดการการค้าปลีก</t>
  </si>
  <si>
    <t>การตลาด</t>
  </si>
  <si>
    <t>การบัญชี</t>
  </si>
  <si>
    <t>การประกอบการและการจัดการ</t>
  </si>
  <si>
    <t>เศรษฐศาสตร์</t>
  </si>
  <si>
    <t>รวมวิทยาเขตสงขลา</t>
  </si>
  <si>
    <t>ประเภท/คณะ/วิชาเอก</t>
  </si>
  <si>
    <t>รวมภาคปกติ</t>
  </si>
  <si>
    <t>ภาคสมทบ</t>
  </si>
  <si>
    <t>การบัญชี  กลุ่ม  1</t>
  </si>
  <si>
    <t>การบัญชี  กลุ่ม  2</t>
  </si>
  <si>
    <t>นิติศาสตร์  3 ปี</t>
  </si>
  <si>
    <t>นิติศาสตร์  4 ปี</t>
  </si>
  <si>
    <t>รวมภาคสมทบ</t>
  </si>
  <si>
    <t>ประเภท/วิชาเอก</t>
  </si>
  <si>
    <t xml:space="preserve">ภาคปกติ  </t>
  </si>
  <si>
    <t>ป.บัณฑิต สาขาวิชาชีพครู *</t>
  </si>
  <si>
    <t>การบริหารการศึกษา</t>
  </si>
  <si>
    <t>การวิจัยและประเมิน</t>
  </si>
  <si>
    <t>คณิตศาสตร์ (กศ.ม.)</t>
  </si>
  <si>
    <t>เคมี (กศ.ม.)</t>
  </si>
  <si>
    <t>เทคโนโลยีและสื่อสารการศึกษา</t>
  </si>
  <si>
    <t>พลศึกษา (กศ.ม.)</t>
  </si>
  <si>
    <t>หลักสูตรและการสอน</t>
  </si>
  <si>
    <t>จิตวิทยาการให้คำปรึกษา (ศศ.ม.)</t>
  </si>
  <si>
    <t>เคมีประยุกต์ (วท.ม.)</t>
  </si>
  <si>
    <t>ชีววิทยา (วท.ม.)</t>
  </si>
  <si>
    <t>ฟิสิกส์ (วท.ม.)</t>
  </si>
  <si>
    <t>ไทยคดีศึกษา</t>
  </si>
  <si>
    <t>ภาษาไทย (ศศ.ม.)</t>
  </si>
  <si>
    <t>การศึกษาเพื่อพัฒนาทรัพยากรมนุษย์</t>
  </si>
  <si>
    <t>นโยบายและการวางแผนสังคม</t>
  </si>
  <si>
    <t>ภาคพิเศษ</t>
  </si>
  <si>
    <t>การจัดการธุรกิจ (บธ.ม.) *</t>
  </si>
  <si>
    <t>การบริหารการศึกษา กลุ่ม 1</t>
  </si>
  <si>
    <t>การบริหารการศึกษา กลุ่ม 2</t>
  </si>
  <si>
    <t>การบริหารการศึกษา กลุ่ม 3</t>
  </si>
  <si>
    <t>ภาษาไทย (กศ.ม.)</t>
  </si>
  <si>
    <t>เกียรตินิยม</t>
  </si>
  <si>
    <t>อันดับ 1</t>
  </si>
  <si>
    <t>อันดับ 2</t>
  </si>
  <si>
    <t xml:space="preserve">การศึกษาบัณฑิต </t>
  </si>
  <si>
    <t xml:space="preserve">   การศึกษาปฐมวัย</t>
  </si>
  <si>
    <t>ช.1</t>
  </si>
  <si>
    <t xml:space="preserve">   การวัดและประเมินทางการศึกษา</t>
  </si>
  <si>
    <t>ญ.2</t>
  </si>
  <si>
    <t>ช.1, ญ.7</t>
  </si>
  <si>
    <t xml:space="preserve">   การวัดและประเมินฯ คู่คณิตศาสตร์</t>
  </si>
  <si>
    <t xml:space="preserve">   คณิตศาสตร์</t>
  </si>
  <si>
    <t>ญ.1</t>
  </si>
  <si>
    <t xml:space="preserve">   จิตวิทยาการแนะแนว</t>
  </si>
  <si>
    <t>ญ.6</t>
  </si>
  <si>
    <t xml:space="preserve">  เทคโนโลยีและสื่อสารการศึกษา</t>
  </si>
  <si>
    <t xml:space="preserve">   ภาษาไทย</t>
  </si>
  <si>
    <t xml:space="preserve">   ภาษาอังกฤษ</t>
  </si>
  <si>
    <t>ญ.5</t>
  </si>
  <si>
    <t xml:space="preserve">   สังคมศึกษา</t>
  </si>
  <si>
    <t>ศิลปศาสตรบัณฑิต</t>
  </si>
  <si>
    <t xml:space="preserve">   การจัดการทรัพยากรมนุษย์</t>
  </si>
  <si>
    <t xml:space="preserve">   การพัฒนาชุมชน</t>
  </si>
  <si>
    <t>ช.1, ญ.4</t>
  </si>
  <si>
    <t xml:space="preserve">  บรรณารักษศาสตร์และสารสนเทศศาสตร์</t>
  </si>
  <si>
    <t>ญ.3</t>
  </si>
  <si>
    <t xml:space="preserve">   ประวัติศาสตร์</t>
  </si>
  <si>
    <t xml:space="preserve">   ภาษาญี่ปุ่น</t>
  </si>
  <si>
    <t xml:space="preserve">   ภาษามลายู</t>
  </si>
  <si>
    <t xml:space="preserve">   ดุริยางคศาสตร์ไทย</t>
  </si>
  <si>
    <t xml:space="preserve">   ดุริยางคศาสตร์สากล</t>
  </si>
  <si>
    <t xml:space="preserve">   ทัศนศิลป์</t>
  </si>
  <si>
    <t xml:space="preserve">   ศิลปะการแสดง</t>
  </si>
  <si>
    <t>นิติศาสตรบัณฑิต</t>
  </si>
  <si>
    <t xml:space="preserve">   นิติศาสตร์</t>
  </si>
  <si>
    <t>เศรษฐศาสตรบัณฑิต</t>
  </si>
  <si>
    <t xml:space="preserve">   เศรษฐศาสตร์</t>
  </si>
  <si>
    <t>บริหารธุรกิจบัณฑิต</t>
  </si>
  <si>
    <t xml:space="preserve">   การจัดการการค้าปลีก</t>
  </si>
  <si>
    <t xml:space="preserve">   การตลาด</t>
  </si>
  <si>
    <t xml:space="preserve">   การบัญชี</t>
  </si>
  <si>
    <t xml:space="preserve">  การประกอบการและการจัดการ</t>
  </si>
  <si>
    <t>รัฐประศาสนศาสตรบัณฑิต</t>
  </si>
  <si>
    <t xml:space="preserve">   การปกครองท้องถิ่น</t>
  </si>
  <si>
    <t>วิทยาศาสตรบัณฑิต</t>
  </si>
  <si>
    <t xml:space="preserve">   เคมี</t>
  </si>
  <si>
    <t xml:space="preserve">   ชีววิทยา</t>
  </si>
  <si>
    <t xml:space="preserve">   ฟิสิกส์</t>
  </si>
  <si>
    <t xml:space="preserve">  ฟิสิกส์ประยุกต์-พลังงาน</t>
  </si>
  <si>
    <t xml:space="preserve">   วิทยาการคอมพิวเตอร์</t>
  </si>
  <si>
    <t xml:space="preserve">   วิทยาศาสตร์การเพาะเลี้ยงสัตว์น้ำ</t>
  </si>
  <si>
    <t xml:space="preserve">   วิทยาศาสตร์สิ่งแวดล้อม</t>
  </si>
  <si>
    <t xml:space="preserve">   สถิติ</t>
  </si>
  <si>
    <t xml:space="preserve">   ภูมิศาสตร์</t>
  </si>
  <si>
    <t xml:space="preserve">   เทคโนโลยีการเกษตร</t>
  </si>
  <si>
    <t xml:space="preserve">   วิทยาศาสตร์และเทคโนโลยีอาหาร</t>
  </si>
  <si>
    <t xml:space="preserve">   วิทยาศาสตร์การกีฬา</t>
  </si>
  <si>
    <t xml:space="preserve">   สาธารณสุขศาสตร์</t>
  </si>
  <si>
    <t>รวมปริญญาตรีทั้งสิ้น</t>
  </si>
  <si>
    <t xml:space="preserve">   การบริหารการศึกษา</t>
  </si>
  <si>
    <t xml:space="preserve">   การวิจัยและประเมิน</t>
  </si>
  <si>
    <t xml:space="preserve">   เทคโนโลยีและสื่อสารการศึกษา</t>
  </si>
  <si>
    <t xml:space="preserve">   หลักสูตรและการสอน</t>
  </si>
  <si>
    <t>รัฐประศาสนศาสตรมหาบัณฑิต</t>
  </si>
  <si>
    <t xml:space="preserve">   การจัดการระบบสุขภาพ</t>
  </si>
  <si>
    <t xml:space="preserve">  ไทยคดีศึกษา</t>
  </si>
  <si>
    <t xml:space="preserve">   พื้นที่ศึกษา</t>
  </si>
  <si>
    <t xml:space="preserve">  นโยบายและการวางแผนสังคม</t>
  </si>
  <si>
    <t>รวมปริญญาโททั้งสิ้น</t>
  </si>
  <si>
    <t>รวมรับปริญญาทั้งสิ้น</t>
  </si>
  <si>
    <t>-  เคมีอุตสาหกรรม</t>
  </si>
  <si>
    <t>จังหวัดยะลา</t>
  </si>
  <si>
    <t>รวมจังหวัดยะลา</t>
  </si>
  <si>
    <t>คณะนิติศาสตร์  (ภาคสมทบ หลักสูตร 3  ปี)</t>
  </si>
  <si>
    <t>ป.บัณฑิตสมทบ</t>
  </si>
  <si>
    <t>ป.บัณฑิตปกติ</t>
  </si>
  <si>
    <t>จำแนกตามพื้นที่จัดการศึกษา</t>
  </si>
  <si>
    <t>(เทียบหลักสูตร 4 ปี)</t>
  </si>
  <si>
    <t>คณะเศรษฐศาสตร์และบริหารธุรกิจ   (ภาคปกติ เทียบหลักสูตร 4 ปี)</t>
  </si>
  <si>
    <t>คณะมนุษยศาสตร์และสังคมศาสตร์  (ภาคสมทบ เทียบหลักสูตร 4 ปี)</t>
  </si>
  <si>
    <t>คณะเศรษฐศาสตร์และบริหารธุรกิจ  (ภาคสมทบ  เทียบหลักสูตร 4 ปี)</t>
  </si>
  <si>
    <t>-  วัฒนธรรมศึกษา</t>
  </si>
  <si>
    <t>จำนวนนิสิตระดับปริญญาตรี   ประจำปีการศึกษา 2553</t>
  </si>
  <si>
    <t>จำนวนนิสิตระดับปริญญาตรี   ประจำปีการศึกษา  2553</t>
  </si>
  <si>
    <t>จำนวนนิสิตระดับประกาศนียบัตรบัณฑิต  (ภาคปกติ)  ประจำปีการศึกษา  2553</t>
  </si>
  <si>
    <t>จำนวนนิสิตระดับประกาศนียบัตรบัณฑิต  (ภาคพิเศษ)  ประจำปีการศึกษา  2553</t>
  </si>
  <si>
    <t>จำนวนนิสิตระดับปริญญาโท (ภาคปกติ)  ประจำปีการศึกษา  2553</t>
  </si>
  <si>
    <t>จำนวนนิสิตระดับปริญญาโท (ภาคพิเศษ)  ประจำปีการศึกษา  2553</t>
  </si>
  <si>
    <t>จำนวนนิสิตระดับปริญญาเอก  (ภาคปกติ)  ประจำปีการศึกษา  2553</t>
  </si>
  <si>
    <t>จำนวนนิสิตระดับปริญญาเอก  (ภาคพิเศษ)  ประจำปีการศึกษา  2553</t>
  </si>
  <si>
    <t>-  วิชาชีพครู (สควค)</t>
  </si>
  <si>
    <t>-  วิชาชีพครู (ทั่วไป)</t>
  </si>
  <si>
    <t>-  วิชาชีพครู (อิสลาม)</t>
  </si>
  <si>
    <t>-  การบริหารการศึกษา  กลุ่ม 5 (สตูล)</t>
  </si>
  <si>
    <t>จำนวนผู้สำเร็จการศึกษา ระดับปริญญาตรี ที่จะเข้ารับพระราชทานปริญญาบัตร</t>
  </si>
  <si>
    <t>ประจำปี   พ.ศ. 2553</t>
  </si>
  <si>
    <t>ภาคต้น/52</t>
  </si>
  <si>
    <t>ภาคปลาย/52</t>
  </si>
  <si>
    <t>ภาคฤดูร้อน/52</t>
  </si>
  <si>
    <t>ญ.9</t>
  </si>
  <si>
    <t xml:space="preserve">   วิทยาศาสตร์-เคมี</t>
  </si>
  <si>
    <t>ช.1, ญ.1</t>
  </si>
  <si>
    <t>ช.2, ญ.5</t>
  </si>
  <si>
    <t>ช.3, ญ.9</t>
  </si>
  <si>
    <t>ช.3,ญ.30</t>
  </si>
  <si>
    <t xml:space="preserve">   ภาษาจีน</t>
  </si>
  <si>
    <t>ช.1, ญ.3</t>
  </si>
  <si>
    <t>ช.1,ญ.6</t>
  </si>
  <si>
    <t>ช.3,ญ.12</t>
  </si>
  <si>
    <t>ช.7, ญ.2</t>
  </si>
  <si>
    <t>ช.5, ญ.7</t>
  </si>
  <si>
    <t>ญ.4</t>
  </si>
  <si>
    <t>ญ.11</t>
  </si>
  <si>
    <t xml:space="preserve">   การจัดการธุรกิจการบิน*</t>
  </si>
  <si>
    <t xml:space="preserve">   การบริหารทรัพยากรมนุษย์*</t>
  </si>
  <si>
    <t xml:space="preserve">   การปกครองท้องถิ่น*</t>
  </si>
  <si>
    <t xml:space="preserve">  เทคโนโลยีสารสนเทศ</t>
  </si>
  <si>
    <t>ช.2</t>
  </si>
  <si>
    <t>ช.1, ญ.8</t>
  </si>
  <si>
    <t xml:space="preserve"> สุขศาสตร์อุตสาหกรรมและความปลอดภัย</t>
  </si>
  <si>
    <t>ช.2,ญ.1</t>
  </si>
  <si>
    <t>ช.3,ญ.11</t>
  </si>
  <si>
    <t>ช.14,ญ.73</t>
  </si>
  <si>
    <t>จำนวนผู้สำเร็จการศึกษา ระดับบัณฑิตศึกษา  ที่จะเข้ารับพระราชทานปริญญาบัตร</t>
  </si>
  <si>
    <t>ประจำปี   พ.ศ.    2553</t>
  </si>
  <si>
    <t xml:space="preserve">  การศึกษาเพื่อพัฒนาทรัพยากรมนุษย์</t>
  </si>
  <si>
    <t xml:space="preserve">   การจัดการธุรกิจ</t>
  </si>
  <si>
    <t xml:space="preserve">   การจัดการการเปลี่ยนแปลง*</t>
  </si>
  <si>
    <t xml:space="preserve">  การบริหารงานตำรวจและกระบวนการฯ*</t>
  </si>
  <si>
    <t xml:space="preserve">   เคมีประยุกต์</t>
  </si>
  <si>
    <t xml:space="preserve">   จิตวิทยาการให้คำปรึกษา</t>
  </si>
  <si>
    <t xml:space="preserve">  ภาวะผู้นำทางการบริหารการศึกษา</t>
  </si>
  <si>
    <t>รวมปริญญาเอก</t>
  </si>
  <si>
    <t>ช.13,ญ.22</t>
  </si>
  <si>
    <t>-  การบริหารการศึกษา  (เบตง)</t>
  </si>
  <si>
    <t>จำนวนนิสิตเข้าใหม่  ปีการศึกษา  2553</t>
  </si>
  <si>
    <t>ภาคปกติและภาคสมทบ หลักสูตรเทียบ 4 ปี  และภาคสมทบหลักสูตร 4 ปี</t>
  </si>
  <si>
    <t>จำนวนนิสิตระดับบัณฑิตศึกษา ภาคปกติ   ปีการศึกษา 2553</t>
  </si>
  <si>
    <t>ป.บัณฑิต สาขาวิชาชีพครู * (ทั่วไป)</t>
  </si>
  <si>
    <t>ป.บัณฑิต สาขาวิชาชีพครู * (สควค)</t>
  </si>
  <si>
    <t xml:space="preserve">  *  เข้าเรียน ภาคฤดูร้อน/2552</t>
  </si>
  <si>
    <t>จำนวนนิสิตระดับบัณฑิตศึกษา ภาคพิเศษ   ปีการศึกษา 2553</t>
  </si>
  <si>
    <t>ป.บัณฑิต สาขาวิชาชีพครู * (ครูอิสลาม)</t>
  </si>
  <si>
    <t>การบริหารการศึกษา กลุ่ม 5 (สตูล)</t>
  </si>
  <si>
    <t>ภาษาอังกฤษ (กศ.ม.)</t>
  </si>
  <si>
    <t>รวมภาคพิเศษ</t>
  </si>
  <si>
    <t>ปริญญาเอก ภาคพิเศษ</t>
  </si>
  <si>
    <t>ภาวะผู้นำทางการบริหารการศึกษา (กศ.ด.)</t>
  </si>
  <si>
    <t xml:space="preserve">  * เข้าเรียน ภาคฤดูร้อน/2552</t>
  </si>
  <si>
    <t>หมายเหตุ   *บัณฑิต  U-MDC</t>
  </si>
  <si>
    <t>จำนวนนิสิตระดับปริญญาโท  (ภาคปกติ)  ประจำปีการศึกษา 2553</t>
  </si>
  <si>
    <t>จำนวนนิสิตระดับปริญญาโท  (ภาคพิเศษ)  ประจำปีการศึกษา 2553</t>
  </si>
  <si>
    <t>คณะวิทยาศาสตร์</t>
  </si>
  <si>
    <t>คณิตศาสตร์</t>
  </si>
  <si>
    <t>เคมี</t>
  </si>
  <si>
    <t>เคมีอุตสาหกรรม</t>
  </si>
  <si>
    <t>ชีววิทยา</t>
  </si>
  <si>
    <t>เทคโนโลยีสารสนเทศ</t>
  </si>
  <si>
    <t>ฟิสิกส์</t>
  </si>
  <si>
    <t>ฟิสิกส์ประยุกต์-พลังงาน</t>
  </si>
  <si>
    <t>วิทยาการคอมพิวเตอร์</t>
  </si>
  <si>
    <t>วิทยาศาสตร์การเพาะเลี้ยงสัตว์น้ำ</t>
  </si>
  <si>
    <t>วิทยาศาสตร์สิ่งแวดล้อม</t>
  </si>
  <si>
    <t>สถิติ</t>
  </si>
  <si>
    <t>คณะเทคโนโลยีและการพัฒนาชุมชน</t>
  </si>
  <si>
    <t>เทคโนโลยีการเกษตร</t>
  </si>
  <si>
    <t>วิทยาศาสตร์และเทคโนโลยีอาหาร</t>
  </si>
  <si>
    <t>คณะวิทยาการสุขภาพและการกีฬา</t>
  </si>
  <si>
    <t>วิทยาศาสตร์การกีฬา</t>
  </si>
  <si>
    <t>สาธารณสุขศาสตร์</t>
  </si>
  <si>
    <t>สุขศาสตร์อุตสาหกรรมและความปลอดภัย</t>
  </si>
  <si>
    <t>รวมวิทยาเขตพัทลุง</t>
  </si>
  <si>
    <r>
      <t xml:space="preserve">การบริหารการศึกษา กลุ่ม 4 </t>
    </r>
    <r>
      <rPr>
        <sz val="12"/>
        <rFont val="Angsana New"/>
        <family val="1"/>
      </rPr>
      <t>(รับจบป.บัณฑิต)</t>
    </r>
  </si>
  <si>
    <t xml:space="preserve">จำนวนนิสิตเข้าใหม่  ระดับปริญญาตรี  ชั้นปีที่  1  ปีการศึกษา 2553 </t>
  </si>
  <si>
    <t>รวมระดับปริญญาตรีทั้งสิ้น</t>
  </si>
  <si>
    <t>สถิติจำนวนนิสิตมหาวิทยาลัยทักษิณ  ประจำปีการศึกษา 2553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</si>
</sst>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62">
    <font>
      <sz val="16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2"/>
      <name val="Angsana New"/>
      <family val="1"/>
    </font>
    <font>
      <b/>
      <sz val="13"/>
      <name val="Angsana New"/>
      <family val="1"/>
    </font>
    <font>
      <sz val="12"/>
      <name val="Angsana New"/>
      <family val="1"/>
    </font>
    <font>
      <sz val="14"/>
      <color indexed="8"/>
      <name val="Angsana New"/>
      <family val="1"/>
    </font>
    <font>
      <b/>
      <sz val="14"/>
      <name val="AngsanaUPC"/>
      <family val="1"/>
    </font>
    <font>
      <sz val="14"/>
      <name val="AngsanaUPC"/>
      <family val="1"/>
    </font>
    <font>
      <b/>
      <i/>
      <sz val="14"/>
      <name val="AngsanaUPC"/>
      <family val="1"/>
    </font>
    <font>
      <i/>
      <sz val="14"/>
      <name val="AngsanaUPC"/>
      <family val="1"/>
    </font>
    <font>
      <sz val="14"/>
      <name val="Cordia New"/>
      <family val="0"/>
    </font>
    <font>
      <b/>
      <sz val="18"/>
      <name val="Angsana New"/>
      <family val="1"/>
    </font>
    <font>
      <sz val="12"/>
      <name val="AngsanaUPC"/>
      <family val="1"/>
    </font>
    <font>
      <sz val="13"/>
      <name val="AngsanaUPC"/>
      <family val="1"/>
    </font>
    <font>
      <b/>
      <sz val="17"/>
      <name val="Angsana New"/>
      <family val="1"/>
    </font>
    <font>
      <b/>
      <sz val="13"/>
      <name val="AngsanaUPC"/>
      <family val="1"/>
    </font>
    <font>
      <b/>
      <i/>
      <sz val="13"/>
      <name val="AngsanaUPC"/>
      <family val="1"/>
    </font>
    <font>
      <sz val="11"/>
      <name val="AngsanaUPC"/>
      <family val="1"/>
    </font>
    <font>
      <sz val="8"/>
      <name val="Cordia New"/>
      <family val="0"/>
    </font>
    <font>
      <b/>
      <u val="single"/>
      <sz val="14"/>
      <name val="Angsana New"/>
      <family val="1"/>
    </font>
    <font>
      <b/>
      <sz val="16"/>
      <name val="AngsanaUPC"/>
      <family val="1"/>
    </font>
    <font>
      <sz val="16"/>
      <name val="AngsanaUPC"/>
      <family val="1"/>
    </font>
    <font>
      <b/>
      <sz val="12"/>
      <name val="AngsanaUPC"/>
      <family val="1"/>
    </font>
    <font>
      <b/>
      <i/>
      <sz val="12"/>
      <name val="AngsanaUPC"/>
      <family val="1"/>
    </font>
    <font>
      <sz val="13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ouble"/>
    </border>
    <border>
      <left style="thin"/>
      <right style="thin"/>
      <top style="dashed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double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hair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double"/>
      <top style="hair"/>
      <bottom style="thin"/>
    </border>
    <border>
      <left style="thin"/>
      <right style="medium"/>
      <top style="hair"/>
      <bottom style="thin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hair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hair"/>
      <bottom style="thin"/>
    </border>
    <border>
      <left style="double"/>
      <right style="hair"/>
      <top style="thin"/>
      <bottom style="double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/>
      <top style="thin"/>
      <bottom style="double"/>
    </border>
    <border>
      <left style="thin"/>
      <right style="hair"/>
      <top>
        <color indexed="63"/>
      </top>
      <bottom style="double"/>
    </border>
    <border>
      <left style="double"/>
      <right style="hair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hair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dashed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left" vertical="center"/>
    </xf>
    <xf numFmtId="41" fontId="4" fillId="0" borderId="11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1" fontId="4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2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vertical="center"/>
    </xf>
    <xf numFmtId="49" fontId="10" fillId="0" borderId="23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49" fontId="10" fillId="0" borderId="10" xfId="0" applyNumberFormat="1" applyFont="1" applyBorder="1" applyAlignment="1">
      <alignment/>
    </xf>
    <xf numFmtId="41" fontId="10" fillId="0" borderId="27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28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49" fontId="9" fillId="0" borderId="30" xfId="0" applyNumberFormat="1" applyFont="1" applyBorder="1" applyAlignment="1">
      <alignment vertical="center"/>
    </xf>
    <xf numFmtId="49" fontId="10" fillId="0" borderId="31" xfId="0" applyNumberFormat="1" applyFont="1" applyBorder="1" applyAlignment="1">
      <alignment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49" fontId="9" fillId="0" borderId="32" xfId="0" applyNumberFormat="1" applyFont="1" applyBorder="1" applyAlignment="1">
      <alignment horizontal="center" vertical="center"/>
    </xf>
    <xf numFmtId="41" fontId="9" fillId="0" borderId="33" xfId="0" applyNumberFormat="1" applyFont="1" applyBorder="1" applyAlignment="1">
      <alignment horizontal="center" vertical="center"/>
    </xf>
    <xf numFmtId="41" fontId="9" fillId="0" borderId="34" xfId="0" applyNumberFormat="1" applyFont="1" applyBorder="1" applyAlignment="1">
      <alignment horizontal="center" vertical="center"/>
    </xf>
    <xf numFmtId="41" fontId="9" fillId="0" borderId="35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Continuous"/>
    </xf>
    <xf numFmtId="0" fontId="9" fillId="0" borderId="28" xfId="0" applyFont="1" applyBorder="1" applyAlignment="1">
      <alignment horizontal="center"/>
    </xf>
    <xf numFmtId="0" fontId="9" fillId="0" borderId="12" xfId="0" applyFont="1" applyBorder="1" applyAlignment="1">
      <alignment horizontal="centerContinuous"/>
    </xf>
    <xf numFmtId="49" fontId="9" fillId="0" borderId="10" xfId="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49" fontId="9" fillId="0" borderId="11" xfId="0" applyNumberFormat="1" applyFont="1" applyBorder="1" applyAlignment="1">
      <alignment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1" fontId="10" fillId="0" borderId="36" xfId="0" applyNumberFormat="1" applyFont="1" applyBorder="1" applyAlignment="1">
      <alignment horizontal="center"/>
    </xf>
    <xf numFmtId="41" fontId="10" fillId="0" borderId="37" xfId="0" applyNumberFormat="1" applyFont="1" applyBorder="1" applyAlignment="1">
      <alignment horizontal="center"/>
    </xf>
    <xf numFmtId="41" fontId="11" fillId="0" borderId="38" xfId="0" applyNumberFormat="1" applyFont="1" applyBorder="1" applyAlignment="1">
      <alignment horizontal="center"/>
    </xf>
    <xf numFmtId="41" fontId="10" fillId="0" borderId="39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1" fontId="9" fillId="0" borderId="21" xfId="0" applyNumberFormat="1" applyFont="1" applyBorder="1" applyAlignment="1">
      <alignment horizontal="center"/>
    </xf>
    <xf numFmtId="41" fontId="9" fillId="0" borderId="19" xfId="0" applyNumberFormat="1" applyFont="1" applyBorder="1" applyAlignment="1">
      <alignment horizontal="center"/>
    </xf>
    <xf numFmtId="41" fontId="9" fillId="0" borderId="18" xfId="0" applyNumberFormat="1" applyFont="1" applyBorder="1" applyAlignment="1">
      <alignment horizontal="center"/>
    </xf>
    <xf numFmtId="41" fontId="9" fillId="0" borderId="40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/>
    </xf>
    <xf numFmtId="41" fontId="9" fillId="0" borderId="36" xfId="0" applyNumberFormat="1" applyFont="1" applyBorder="1" applyAlignment="1">
      <alignment horizontal="center"/>
    </xf>
    <xf numFmtId="41" fontId="9" fillId="0" borderId="37" xfId="0" applyNumberFormat="1" applyFont="1" applyBorder="1" applyAlignment="1">
      <alignment horizontal="center"/>
    </xf>
    <xf numFmtId="41" fontId="9" fillId="0" borderId="41" xfId="0" applyNumberFormat="1" applyFont="1" applyBorder="1" applyAlignment="1">
      <alignment horizontal="center"/>
    </xf>
    <xf numFmtId="41" fontId="9" fillId="0" borderId="39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 horizontal="center"/>
    </xf>
    <xf numFmtId="41" fontId="9" fillId="0" borderId="38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1" fontId="10" fillId="0" borderId="42" xfId="0" applyNumberFormat="1" applyFont="1" applyBorder="1" applyAlignment="1">
      <alignment horizontal="center"/>
    </xf>
    <xf numFmtId="41" fontId="10" fillId="0" borderId="0" xfId="0" applyNumberFormat="1" applyFont="1" applyBorder="1" applyAlignment="1">
      <alignment horizontal="center"/>
    </xf>
    <xf numFmtId="41" fontId="9" fillId="0" borderId="43" xfId="0" applyNumberFormat="1" applyFont="1" applyBorder="1" applyAlignment="1">
      <alignment horizontal="center"/>
    </xf>
    <xf numFmtId="41" fontId="12" fillId="0" borderId="38" xfId="0" applyNumberFormat="1" applyFont="1" applyBorder="1" applyAlignment="1">
      <alignment horizontal="center"/>
    </xf>
    <xf numFmtId="41" fontId="12" fillId="0" borderId="0" xfId="0" applyNumberFormat="1" applyFont="1" applyBorder="1" applyAlignment="1">
      <alignment horizontal="center"/>
    </xf>
    <xf numFmtId="41" fontId="9" fillId="0" borderId="29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41" fontId="9" fillId="0" borderId="32" xfId="0" applyNumberFormat="1" applyFont="1" applyBorder="1" applyAlignment="1">
      <alignment horizontal="center"/>
    </xf>
    <xf numFmtId="41" fontId="9" fillId="0" borderId="28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1" fontId="9" fillId="0" borderId="45" xfId="0" applyNumberFormat="1" applyFont="1" applyBorder="1" applyAlignment="1">
      <alignment horizontal="center"/>
    </xf>
    <xf numFmtId="41" fontId="9" fillId="0" borderId="3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15" fillId="0" borderId="23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1" fontId="4" fillId="0" borderId="11" xfId="0" applyNumberFormat="1" applyFont="1" applyBorder="1" applyAlignment="1">
      <alignment horizontal="center"/>
    </xf>
    <xf numFmtId="41" fontId="3" fillId="0" borderId="11" xfId="0" applyNumberFormat="1" applyFont="1" applyBorder="1" applyAlignment="1">
      <alignment horizontal="center"/>
    </xf>
    <xf numFmtId="41" fontId="4" fillId="0" borderId="13" xfId="0" applyNumberFormat="1" applyFont="1" applyBorder="1" applyAlignment="1">
      <alignment horizontal="center"/>
    </xf>
    <xf numFmtId="41" fontId="3" fillId="0" borderId="38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1" fontId="4" fillId="0" borderId="4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1" fontId="3" fillId="0" borderId="14" xfId="0" applyNumberFormat="1" applyFont="1" applyBorder="1" applyAlignment="1">
      <alignment horizontal="center"/>
    </xf>
    <xf numFmtId="41" fontId="3" fillId="0" borderId="47" xfId="0" applyNumberFormat="1" applyFont="1" applyBorder="1" applyAlignment="1">
      <alignment horizontal="center"/>
    </xf>
    <xf numFmtId="41" fontId="4" fillId="0" borderId="17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4" fillId="0" borderId="48" xfId="0" applyNumberFormat="1" applyFont="1" applyBorder="1" applyAlignment="1">
      <alignment horizontal="center"/>
    </xf>
    <xf numFmtId="41" fontId="4" fillId="0" borderId="4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1" fontId="3" fillId="0" borderId="17" xfId="0" applyNumberFormat="1" applyFont="1" applyBorder="1" applyAlignment="1">
      <alignment horizontal="center"/>
    </xf>
    <xf numFmtId="41" fontId="3" fillId="0" borderId="48" xfId="0" applyNumberFormat="1" applyFont="1" applyBorder="1" applyAlignment="1">
      <alignment horizontal="center"/>
    </xf>
    <xf numFmtId="41" fontId="3" fillId="0" borderId="49" xfId="0" applyNumberFormat="1" applyFont="1" applyBorder="1" applyAlignment="1">
      <alignment horizontal="center"/>
    </xf>
    <xf numFmtId="41" fontId="3" fillId="0" borderId="50" xfId="0" applyNumberFormat="1" applyFont="1" applyBorder="1" applyAlignment="1">
      <alignment horizontal="center"/>
    </xf>
    <xf numFmtId="41" fontId="3" fillId="0" borderId="51" xfId="0" applyNumberFormat="1" applyFont="1" applyBorder="1" applyAlignment="1">
      <alignment horizontal="center"/>
    </xf>
    <xf numFmtId="41" fontId="3" fillId="0" borderId="52" xfId="0" applyNumberFormat="1" applyFont="1" applyBorder="1" applyAlignment="1">
      <alignment horizontal="center"/>
    </xf>
    <xf numFmtId="41" fontId="2" fillId="33" borderId="51" xfId="0" applyNumberFormat="1" applyFont="1" applyFill="1" applyBorder="1" applyAlignment="1">
      <alignment horizontal="center"/>
    </xf>
    <xf numFmtId="41" fontId="3" fillId="0" borderId="14" xfId="0" applyNumberFormat="1" applyFont="1" applyFill="1" applyBorder="1" applyAlignment="1">
      <alignment horizontal="center"/>
    </xf>
    <xf numFmtId="41" fontId="2" fillId="34" borderId="53" xfId="0" applyNumberFormat="1" applyFont="1" applyFill="1" applyBorder="1" applyAlignment="1">
      <alignment horizontal="center"/>
    </xf>
    <xf numFmtId="41" fontId="3" fillId="0" borderId="44" xfId="0" applyNumberFormat="1" applyFont="1" applyBorder="1" applyAlignment="1">
      <alignment horizontal="center"/>
    </xf>
    <xf numFmtId="41" fontId="3" fillId="0" borderId="54" xfId="0" applyNumberFormat="1" applyFont="1" applyBorder="1" applyAlignment="1">
      <alignment horizontal="center"/>
    </xf>
    <xf numFmtId="41" fontId="17" fillId="33" borderId="4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1" fontId="5" fillId="0" borderId="51" xfId="0" applyNumberFormat="1" applyFont="1" applyBorder="1" applyAlignment="1">
      <alignment horizontal="center" vertical="center"/>
    </xf>
    <xf numFmtId="41" fontId="5" fillId="35" borderId="51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1" fontId="3" fillId="0" borderId="55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16" fillId="0" borderId="4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6" fillId="0" borderId="3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1" fontId="16" fillId="0" borderId="56" xfId="0" applyNumberFormat="1" applyFont="1" applyBorder="1" applyAlignment="1">
      <alignment horizontal="center" vertical="center"/>
    </xf>
    <xf numFmtId="41" fontId="16" fillId="0" borderId="57" xfId="0" applyNumberFormat="1" applyFont="1" applyBorder="1" applyAlignment="1">
      <alignment horizontal="center" vertical="center"/>
    </xf>
    <xf numFmtId="41" fontId="19" fillId="0" borderId="58" xfId="0" applyNumberFormat="1" applyFont="1" applyBorder="1" applyAlignment="1">
      <alignment horizontal="center" vertical="center"/>
    </xf>
    <xf numFmtId="41" fontId="16" fillId="0" borderId="59" xfId="0" applyNumberFormat="1" applyFont="1" applyBorder="1" applyAlignment="1">
      <alignment horizontal="center" vertical="center"/>
    </xf>
    <xf numFmtId="41" fontId="19" fillId="0" borderId="60" xfId="0" applyNumberFormat="1" applyFont="1" applyBorder="1" applyAlignment="1">
      <alignment horizontal="center" vertical="center"/>
    </xf>
    <xf numFmtId="41" fontId="16" fillId="0" borderId="39" xfId="0" applyNumberFormat="1" applyFont="1" applyBorder="1" applyAlignment="1">
      <alignment horizontal="center" vertical="center"/>
    </xf>
    <xf numFmtId="41" fontId="16" fillId="0" borderId="37" xfId="0" applyNumberFormat="1" applyFont="1" applyBorder="1" applyAlignment="1">
      <alignment horizontal="center" vertical="center"/>
    </xf>
    <xf numFmtId="41" fontId="19" fillId="0" borderId="0" xfId="0" applyNumberFormat="1" applyFont="1" applyBorder="1" applyAlignment="1">
      <alignment horizontal="center" vertical="center"/>
    </xf>
    <xf numFmtId="41" fontId="16" fillId="0" borderId="36" xfId="0" applyNumberFormat="1" applyFont="1" applyBorder="1" applyAlignment="1">
      <alignment horizontal="center" vertical="center"/>
    </xf>
    <xf numFmtId="41" fontId="19" fillId="0" borderId="38" xfId="0" applyNumberFormat="1" applyFont="1" applyBorder="1" applyAlignment="1">
      <alignment horizontal="center" vertical="center"/>
    </xf>
    <xf numFmtId="41" fontId="18" fillId="0" borderId="18" xfId="0" applyNumberFormat="1" applyFont="1" applyBorder="1" applyAlignment="1">
      <alignment horizontal="center" vertical="center"/>
    </xf>
    <xf numFmtId="41" fontId="18" fillId="0" borderId="19" xfId="0" applyNumberFormat="1" applyFont="1" applyBorder="1" applyAlignment="1">
      <alignment horizontal="center" vertical="center"/>
    </xf>
    <xf numFmtId="41" fontId="19" fillId="0" borderId="43" xfId="0" applyNumberFormat="1" applyFont="1" applyBorder="1" applyAlignment="1">
      <alignment horizontal="center" vertical="center"/>
    </xf>
    <xf numFmtId="41" fontId="18" fillId="0" borderId="21" xfId="0" applyNumberFormat="1" applyFont="1" applyBorder="1" applyAlignment="1">
      <alignment horizontal="center" vertical="center"/>
    </xf>
    <xf numFmtId="41" fontId="19" fillId="0" borderId="28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vertical="center"/>
    </xf>
    <xf numFmtId="41" fontId="18" fillId="0" borderId="40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1" fontId="16" fillId="0" borderId="61" xfId="0" applyNumberFormat="1" applyFont="1" applyBorder="1" applyAlignment="1">
      <alignment horizontal="center" vertical="center"/>
    </xf>
    <xf numFmtId="41" fontId="19" fillId="0" borderId="20" xfId="0" applyNumberFormat="1" applyFont="1" applyBorder="1" applyAlignment="1">
      <alignment horizontal="center" vertical="center"/>
    </xf>
    <xf numFmtId="41" fontId="19" fillId="0" borderId="22" xfId="0" applyNumberFormat="1" applyFont="1" applyBorder="1" applyAlignment="1">
      <alignment horizontal="center" vertical="center"/>
    </xf>
    <xf numFmtId="41" fontId="16" fillId="0" borderId="27" xfId="0" applyNumberFormat="1" applyFont="1" applyBorder="1" applyAlignment="1">
      <alignment horizontal="center" vertical="center"/>
    </xf>
    <xf numFmtId="41" fontId="16" fillId="0" borderId="62" xfId="0" applyNumberFormat="1" applyFont="1" applyBorder="1" applyAlignment="1">
      <alignment horizontal="center" vertical="center"/>
    </xf>
    <xf numFmtId="41" fontId="18" fillId="0" borderId="61" xfId="0" applyNumberFormat="1" applyFont="1" applyBorder="1" applyAlignment="1">
      <alignment horizontal="center" vertical="center"/>
    </xf>
    <xf numFmtId="41" fontId="16" fillId="0" borderId="18" xfId="0" applyNumberFormat="1" applyFont="1" applyBorder="1" applyAlignment="1">
      <alignment horizontal="center" vertical="center"/>
    </xf>
    <xf numFmtId="41" fontId="16" fillId="0" borderId="21" xfId="0" applyNumberFormat="1" applyFont="1" applyBorder="1" applyAlignment="1">
      <alignment horizontal="center" vertical="center"/>
    </xf>
    <xf numFmtId="41" fontId="16" fillId="0" borderId="19" xfId="0" applyNumberFormat="1" applyFont="1" applyBorder="1" applyAlignment="1">
      <alignment horizontal="center" vertical="center"/>
    </xf>
    <xf numFmtId="41" fontId="10" fillId="0" borderId="62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41" fontId="18" fillId="0" borderId="28" xfId="0" applyNumberFormat="1" applyFont="1" applyBorder="1" applyAlignment="1">
      <alignment horizontal="center" vertical="center"/>
    </xf>
    <xf numFmtId="41" fontId="18" fillId="0" borderId="43" xfId="0" applyNumberFormat="1" applyFont="1" applyBorder="1" applyAlignment="1">
      <alignment horizontal="center" vertical="center"/>
    </xf>
    <xf numFmtId="41" fontId="18" fillId="0" borderId="36" xfId="0" applyNumberFormat="1" applyFont="1" applyBorder="1" applyAlignment="1">
      <alignment horizontal="center" vertical="center"/>
    </xf>
    <xf numFmtId="41" fontId="18" fillId="0" borderId="37" xfId="0" applyNumberFormat="1" applyFont="1" applyBorder="1" applyAlignment="1">
      <alignment horizontal="center" vertical="center"/>
    </xf>
    <xf numFmtId="41" fontId="18" fillId="0" borderId="38" xfId="0" applyNumberFormat="1" applyFont="1" applyBorder="1" applyAlignment="1">
      <alignment horizontal="center" vertical="center"/>
    </xf>
    <xf numFmtId="41" fontId="18" fillId="0" borderId="39" xfId="0" applyNumberFormat="1" applyFont="1" applyBorder="1" applyAlignment="1">
      <alignment horizontal="center" vertical="center"/>
    </xf>
    <xf numFmtId="41" fontId="18" fillId="0" borderId="0" xfId="0" applyNumberFormat="1" applyFont="1" applyBorder="1" applyAlignment="1">
      <alignment horizontal="center" vertical="center"/>
    </xf>
    <xf numFmtId="41" fontId="18" fillId="0" borderId="27" xfId="0" applyNumberFormat="1" applyFont="1" applyBorder="1" applyAlignment="1">
      <alignment horizontal="center" vertical="center"/>
    </xf>
    <xf numFmtId="41" fontId="18" fillId="0" borderId="62" xfId="0" applyNumberFormat="1" applyFont="1" applyBorder="1" applyAlignment="1">
      <alignment horizontal="center" vertical="center"/>
    </xf>
    <xf numFmtId="41" fontId="18" fillId="0" borderId="29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vertical="center"/>
    </xf>
    <xf numFmtId="49" fontId="20" fillId="0" borderId="42" xfId="0" applyNumberFormat="1" applyFont="1" applyBorder="1" applyAlignment="1">
      <alignment vertical="center"/>
    </xf>
    <xf numFmtId="41" fontId="19" fillId="0" borderId="65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/>
    </xf>
    <xf numFmtId="41" fontId="9" fillId="0" borderId="66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1" fontId="16" fillId="0" borderId="42" xfId="0" applyNumberFormat="1" applyFont="1" applyBorder="1" applyAlignment="1">
      <alignment horizontal="center" vertical="center"/>
    </xf>
    <xf numFmtId="41" fontId="16" fillId="0" borderId="0" xfId="0" applyNumberFormat="1" applyFont="1" applyBorder="1" applyAlignment="1">
      <alignment horizontal="center" vertical="center"/>
    </xf>
    <xf numFmtId="41" fontId="9" fillId="0" borderId="67" xfId="0" applyNumberFormat="1" applyFont="1" applyBorder="1" applyAlignment="1">
      <alignment horizontal="center"/>
    </xf>
    <xf numFmtId="41" fontId="9" fillId="0" borderId="42" xfId="0" applyNumberFormat="1" applyFont="1" applyBorder="1" applyAlignment="1">
      <alignment horizontal="center"/>
    </xf>
    <xf numFmtId="41" fontId="9" fillId="0" borderId="68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left"/>
    </xf>
    <xf numFmtId="41" fontId="9" fillId="0" borderId="69" xfId="0" applyNumberFormat="1" applyFont="1" applyBorder="1" applyAlignment="1">
      <alignment horizontal="center"/>
    </xf>
    <xf numFmtId="49" fontId="9" fillId="0" borderId="70" xfId="0" applyNumberFormat="1" applyFont="1" applyBorder="1" applyAlignment="1">
      <alignment horizontal="center"/>
    </xf>
    <xf numFmtId="41" fontId="9" fillId="0" borderId="71" xfId="0" applyNumberFormat="1" applyFont="1" applyBorder="1" applyAlignment="1">
      <alignment horizontal="center"/>
    </xf>
    <xf numFmtId="41" fontId="9" fillId="0" borderId="72" xfId="0" applyNumberFormat="1" applyFont="1" applyBorder="1" applyAlignment="1">
      <alignment horizontal="center"/>
    </xf>
    <xf numFmtId="41" fontId="9" fillId="0" borderId="73" xfId="0" applyNumberFormat="1" applyFont="1" applyBorder="1" applyAlignment="1">
      <alignment horizontal="center"/>
    </xf>
    <xf numFmtId="49" fontId="9" fillId="0" borderId="74" xfId="0" applyNumberFormat="1" applyFont="1" applyBorder="1" applyAlignment="1">
      <alignment horizontal="center"/>
    </xf>
    <xf numFmtId="41" fontId="9" fillId="0" borderId="75" xfId="0" applyNumberFormat="1" applyFont="1" applyBorder="1" applyAlignment="1">
      <alignment horizontal="center"/>
    </xf>
    <xf numFmtId="41" fontId="9" fillId="0" borderId="74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1" fontId="11" fillId="0" borderId="76" xfId="0" applyNumberFormat="1" applyFont="1" applyBorder="1" applyAlignment="1">
      <alignment horizontal="center"/>
    </xf>
    <xf numFmtId="0" fontId="22" fillId="0" borderId="77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0" fontId="1" fillId="0" borderId="79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80" xfId="0" applyFont="1" applyBorder="1" applyAlignment="1">
      <alignment horizontal="right" vertical="center"/>
    </xf>
    <xf numFmtId="0" fontId="1" fillId="0" borderId="77" xfId="0" applyFont="1" applyBorder="1" applyAlignment="1">
      <alignment horizontal="right" vertical="center"/>
    </xf>
    <xf numFmtId="0" fontId="1" fillId="0" borderId="81" xfId="0" applyFont="1" applyBorder="1" applyAlignment="1">
      <alignment vertical="center"/>
    </xf>
    <xf numFmtId="0" fontId="3" fillId="0" borderId="82" xfId="0" applyFont="1" applyBorder="1" applyAlignment="1">
      <alignment horizontal="left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4" fillId="0" borderId="85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4" fillId="0" borderId="86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left" vertical="center"/>
    </xf>
    <xf numFmtId="0" fontId="3" fillId="0" borderId="89" xfId="0" applyFont="1" applyFill="1" applyBorder="1" applyAlignment="1">
      <alignment horizontal="center" vertical="center"/>
    </xf>
    <xf numFmtId="41" fontId="4" fillId="0" borderId="90" xfId="0" applyNumberFormat="1" applyFont="1" applyBorder="1" applyAlignment="1">
      <alignment horizontal="right" vertical="center"/>
    </xf>
    <xf numFmtId="41" fontId="4" fillId="0" borderId="91" xfId="0" applyNumberFormat="1" applyFont="1" applyBorder="1" applyAlignment="1">
      <alignment horizontal="right" vertical="center"/>
    </xf>
    <xf numFmtId="0" fontId="3" fillId="0" borderId="92" xfId="0" applyFont="1" applyBorder="1" applyAlignment="1">
      <alignment horizontal="right" vertical="center"/>
    </xf>
    <xf numFmtId="41" fontId="4" fillId="0" borderId="93" xfId="0" applyNumberFormat="1" applyFont="1" applyBorder="1" applyAlignment="1">
      <alignment horizontal="right" vertical="center"/>
    </xf>
    <xf numFmtId="41" fontId="4" fillId="0" borderId="94" xfId="0" applyNumberFormat="1" applyFont="1" applyBorder="1" applyAlignment="1">
      <alignment horizontal="right" vertical="center"/>
    </xf>
    <xf numFmtId="0" fontId="3" fillId="0" borderId="95" xfId="0" applyFont="1" applyBorder="1" applyAlignment="1">
      <alignment horizontal="right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left" vertical="center"/>
    </xf>
    <xf numFmtId="0" fontId="3" fillId="0" borderId="98" xfId="0" applyFont="1" applyFill="1" applyBorder="1" applyAlignment="1">
      <alignment horizontal="center" vertical="center"/>
    </xf>
    <xf numFmtId="41" fontId="4" fillId="0" borderId="99" xfId="0" applyNumberFormat="1" applyFont="1" applyBorder="1" applyAlignment="1">
      <alignment horizontal="right" vertical="center"/>
    </xf>
    <xf numFmtId="41" fontId="4" fillId="0" borderId="100" xfId="0" applyNumberFormat="1" applyFont="1" applyBorder="1" applyAlignment="1">
      <alignment horizontal="right" vertical="center"/>
    </xf>
    <xf numFmtId="0" fontId="3" fillId="0" borderId="101" xfId="0" applyFont="1" applyBorder="1" applyAlignment="1">
      <alignment horizontal="right" vertical="center"/>
    </xf>
    <xf numFmtId="41" fontId="4" fillId="0" borderId="102" xfId="0" applyNumberFormat="1" applyFont="1" applyBorder="1" applyAlignment="1">
      <alignment horizontal="right" vertical="center"/>
    </xf>
    <xf numFmtId="41" fontId="4" fillId="0" borderId="103" xfId="0" applyNumberFormat="1" applyFont="1" applyBorder="1" applyAlignment="1">
      <alignment horizontal="right" vertical="center"/>
    </xf>
    <xf numFmtId="0" fontId="3" fillId="0" borderId="104" xfId="0" applyFont="1" applyBorder="1" applyAlignment="1">
      <alignment horizontal="right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108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67" xfId="0" applyFont="1" applyBorder="1" applyAlignment="1">
      <alignment horizontal="right" vertical="center"/>
    </xf>
    <xf numFmtId="0" fontId="3" fillId="0" borderId="105" xfId="0" applyFont="1" applyBorder="1" applyAlignment="1">
      <alignment horizontal="right" vertical="center"/>
    </xf>
    <xf numFmtId="0" fontId="3" fillId="0" borderId="109" xfId="0" applyFont="1" applyBorder="1" applyAlignment="1">
      <alignment horizontal="center" vertical="center"/>
    </xf>
    <xf numFmtId="0" fontId="3" fillId="0" borderId="88" xfId="0" applyFont="1" applyBorder="1" applyAlignment="1">
      <alignment horizontal="left" vertical="center"/>
    </xf>
    <xf numFmtId="0" fontId="4" fillId="0" borderId="89" xfId="0" applyFont="1" applyBorder="1" applyAlignment="1">
      <alignment horizontal="center" vertical="center"/>
    </xf>
    <xf numFmtId="0" fontId="4" fillId="0" borderId="110" xfId="0" applyFont="1" applyBorder="1" applyAlignment="1">
      <alignment horizontal="right" vertical="center"/>
    </xf>
    <xf numFmtId="0" fontId="4" fillId="0" borderId="111" xfId="0" applyFont="1" applyBorder="1" applyAlignment="1">
      <alignment horizontal="right" vertical="center"/>
    </xf>
    <xf numFmtId="0" fontId="4" fillId="0" borderId="112" xfId="0" applyFont="1" applyBorder="1" applyAlignment="1">
      <alignment horizontal="right" vertical="center"/>
    </xf>
    <xf numFmtId="0" fontId="4" fillId="0" borderId="113" xfId="0" applyFont="1" applyBorder="1" applyAlignment="1">
      <alignment horizontal="right" vertical="center"/>
    </xf>
    <xf numFmtId="0" fontId="4" fillId="0" borderId="98" xfId="0" applyFont="1" applyBorder="1" applyAlignment="1">
      <alignment horizontal="center" vertical="center"/>
    </xf>
    <xf numFmtId="0" fontId="3" fillId="0" borderId="114" xfId="0" applyFont="1" applyBorder="1" applyAlignment="1">
      <alignment horizontal="right" vertical="center"/>
    </xf>
    <xf numFmtId="0" fontId="3" fillId="0" borderId="115" xfId="0" applyFont="1" applyBorder="1" applyAlignment="1">
      <alignment horizontal="right" vertical="center"/>
    </xf>
    <xf numFmtId="0" fontId="3" fillId="0" borderId="116" xfId="0" applyFont="1" applyBorder="1" applyAlignment="1">
      <alignment horizontal="right" vertical="center"/>
    </xf>
    <xf numFmtId="0" fontId="3" fillId="0" borderId="117" xfId="0" applyFont="1" applyBorder="1" applyAlignment="1">
      <alignment horizontal="right" vertical="center"/>
    </xf>
    <xf numFmtId="49" fontId="23" fillId="0" borderId="0" xfId="0" applyNumberFormat="1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0" fillId="0" borderId="0" xfId="0" applyFont="1" applyAlignment="1">
      <alignment/>
    </xf>
    <xf numFmtId="49" fontId="23" fillId="0" borderId="0" xfId="0" applyNumberFormat="1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15" fillId="0" borderId="3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9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6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20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122" xfId="0" applyFont="1" applyBorder="1" applyAlignment="1">
      <alignment horizontal="center"/>
    </xf>
    <xf numFmtId="0" fontId="3" fillId="0" borderId="123" xfId="0" applyFont="1" applyBorder="1" applyAlignment="1">
      <alignment horizontal="center"/>
    </xf>
    <xf numFmtId="0" fontId="3" fillId="0" borderId="124" xfId="0" applyFont="1" applyBorder="1" applyAlignment="1">
      <alignment horizontal="center"/>
    </xf>
    <xf numFmtId="0" fontId="3" fillId="0" borderId="125" xfId="0" applyFont="1" applyBorder="1" applyAlignment="1">
      <alignment horizontal="center" vertical="center" wrapText="1"/>
    </xf>
    <xf numFmtId="0" fontId="22" fillId="0" borderId="82" xfId="0" applyFont="1" applyBorder="1" applyAlignment="1">
      <alignment horizontal="left"/>
    </xf>
    <xf numFmtId="0" fontId="4" fillId="0" borderId="83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82" xfId="0" applyFont="1" applyBorder="1" applyAlignment="1">
      <alignment horizontal="left"/>
    </xf>
    <xf numFmtId="0" fontId="4" fillId="0" borderId="88" xfId="0" applyFont="1" applyBorder="1" applyAlignment="1">
      <alignment horizontal="left"/>
    </xf>
    <xf numFmtId="0" fontId="4" fillId="0" borderId="89" xfId="0" applyFont="1" applyBorder="1" applyAlignment="1">
      <alignment horizontal="center"/>
    </xf>
    <xf numFmtId="41" fontId="4" fillId="0" borderId="90" xfId="0" applyNumberFormat="1" applyFont="1" applyBorder="1" applyAlignment="1">
      <alignment horizontal="center"/>
    </xf>
    <xf numFmtId="41" fontId="4" fillId="0" borderId="91" xfId="0" applyNumberFormat="1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41" fontId="4" fillId="0" borderId="93" xfId="0" applyNumberFormat="1" applyFont="1" applyBorder="1" applyAlignment="1">
      <alignment horizontal="center"/>
    </xf>
    <xf numFmtId="41" fontId="4" fillId="0" borderId="94" xfId="0" applyNumberFormat="1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4" fillId="0" borderId="104" xfId="0" applyFont="1" applyBorder="1" applyAlignment="1">
      <alignment horizontal="left"/>
    </xf>
    <xf numFmtId="0" fontId="4" fillId="0" borderId="98" xfId="0" applyFont="1" applyBorder="1" applyAlignment="1">
      <alignment horizontal="center"/>
    </xf>
    <xf numFmtId="41" fontId="4" fillId="0" borderId="99" xfId="0" applyNumberFormat="1" applyFont="1" applyBorder="1" applyAlignment="1">
      <alignment horizontal="center"/>
    </xf>
    <xf numFmtId="41" fontId="4" fillId="0" borderId="100" xfId="0" applyNumberFormat="1" applyFont="1" applyBorder="1" applyAlignment="1">
      <alignment horizontal="center"/>
    </xf>
    <xf numFmtId="0" fontId="3" fillId="0" borderId="101" xfId="0" applyFont="1" applyBorder="1" applyAlignment="1">
      <alignment horizontal="center"/>
    </xf>
    <xf numFmtId="41" fontId="4" fillId="0" borderId="102" xfId="0" applyNumberFormat="1" applyFont="1" applyBorder="1" applyAlignment="1">
      <alignment horizontal="center"/>
    </xf>
    <xf numFmtId="41" fontId="4" fillId="0" borderId="103" xfId="0" applyNumberFormat="1" applyFont="1" applyBorder="1" applyAlignment="1">
      <alignment horizontal="center"/>
    </xf>
    <xf numFmtId="0" fontId="3" fillId="0" borderId="10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3" fillId="0" borderId="10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0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105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27" fillId="0" borderId="95" xfId="0" applyFont="1" applyBorder="1" applyAlignment="1">
      <alignment horizontal="left"/>
    </xf>
    <xf numFmtId="0" fontId="4" fillId="0" borderId="95" xfId="0" applyFont="1" applyBorder="1" applyAlignment="1">
      <alignment horizontal="left"/>
    </xf>
    <xf numFmtId="0" fontId="22" fillId="0" borderId="77" xfId="0" applyFont="1" applyBorder="1" applyAlignment="1">
      <alignment horizontal="left"/>
    </xf>
    <xf numFmtId="3" fontId="3" fillId="0" borderId="78" xfId="0" applyNumberFormat="1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80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3" fontId="3" fillId="0" borderId="83" xfId="0" applyNumberFormat="1" applyFont="1" applyBorder="1" applyAlignment="1">
      <alignment horizontal="center"/>
    </xf>
    <xf numFmtId="0" fontId="3" fillId="0" borderId="12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3" fontId="3" fillId="0" borderId="85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4" fillId="0" borderId="77" xfId="0" applyFont="1" applyBorder="1" applyAlignment="1">
      <alignment horizontal="left"/>
    </xf>
    <xf numFmtId="3" fontId="4" fillId="0" borderId="78" xfId="0" applyNumberFormat="1" applyFont="1" applyBorder="1" applyAlignment="1">
      <alignment horizontal="center"/>
    </xf>
    <xf numFmtId="41" fontId="4" fillId="0" borderId="79" xfId="0" applyNumberFormat="1" applyFont="1" applyBorder="1" applyAlignment="1">
      <alignment horizontal="center"/>
    </xf>
    <xf numFmtId="41" fontId="4" fillId="0" borderId="37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3" fontId="4" fillId="0" borderId="89" xfId="0" applyNumberFormat="1" applyFont="1" applyBorder="1" applyAlignment="1">
      <alignment horizontal="center"/>
    </xf>
    <xf numFmtId="41" fontId="4" fillId="0" borderId="127" xfId="0" applyNumberFormat="1" applyFont="1" applyBorder="1" applyAlignment="1">
      <alignment horizontal="center"/>
    </xf>
    <xf numFmtId="41" fontId="4" fillId="0" borderId="128" xfId="0" applyNumberFormat="1" applyFont="1" applyBorder="1" applyAlignment="1">
      <alignment horizontal="center"/>
    </xf>
    <xf numFmtId="3" fontId="3" fillId="0" borderId="92" xfId="0" applyNumberFormat="1" applyFont="1" applyBorder="1" applyAlignment="1">
      <alignment horizontal="center"/>
    </xf>
    <xf numFmtId="41" fontId="3" fillId="0" borderId="128" xfId="0" applyNumberFormat="1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3" fontId="3" fillId="0" borderId="129" xfId="0" applyNumberFormat="1" applyFont="1" applyBorder="1" applyAlignment="1">
      <alignment horizontal="center"/>
    </xf>
    <xf numFmtId="41" fontId="4" fillId="0" borderId="39" xfId="0" applyNumberFormat="1" applyFont="1" applyBorder="1" applyAlignment="1">
      <alignment horizontal="center"/>
    </xf>
    <xf numFmtId="41" fontId="4" fillId="0" borderId="66" xfId="0" applyNumberFormat="1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3" fontId="3" fillId="0" borderId="106" xfId="0" applyNumberFormat="1" applyFont="1" applyBorder="1" applyAlignment="1">
      <alignment horizontal="center"/>
    </xf>
    <xf numFmtId="3" fontId="3" fillId="0" borderId="130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0" borderId="67" xfId="0" applyNumberFormat="1" applyFont="1" applyBorder="1" applyAlignment="1">
      <alignment horizontal="center"/>
    </xf>
    <xf numFmtId="3" fontId="3" fillId="0" borderId="108" xfId="0" applyNumberFormat="1" applyFont="1" applyBorder="1" applyAlignment="1">
      <alignment horizontal="center"/>
    </xf>
    <xf numFmtId="0" fontId="4" fillId="0" borderId="97" xfId="0" applyFont="1" applyBorder="1" applyAlignment="1">
      <alignment horizontal="left"/>
    </xf>
    <xf numFmtId="0" fontId="3" fillId="0" borderId="114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3" fontId="3" fillId="0" borderId="131" xfId="0" applyNumberFormat="1" applyFont="1" applyBorder="1" applyAlignment="1">
      <alignment horizontal="center"/>
    </xf>
    <xf numFmtId="3" fontId="3" fillId="0" borderId="132" xfId="0" applyNumberFormat="1" applyFont="1" applyBorder="1" applyAlignment="1">
      <alignment horizontal="center"/>
    </xf>
    <xf numFmtId="3" fontId="3" fillId="0" borderId="133" xfId="0" applyNumberFormat="1" applyFont="1" applyBorder="1" applyAlignment="1">
      <alignment horizontal="center"/>
    </xf>
    <xf numFmtId="3" fontId="3" fillId="0" borderId="134" xfId="0" applyNumberFormat="1" applyFont="1" applyBorder="1" applyAlignment="1">
      <alignment horizontal="center"/>
    </xf>
    <xf numFmtId="3" fontId="3" fillId="0" borderId="135" xfId="0" applyNumberFormat="1" applyFont="1" applyBorder="1" applyAlignment="1">
      <alignment horizontal="center"/>
    </xf>
    <xf numFmtId="3" fontId="3" fillId="0" borderId="136" xfId="0" applyNumberFormat="1" applyFont="1" applyBorder="1" applyAlignment="1">
      <alignment horizontal="center"/>
    </xf>
    <xf numFmtId="3" fontId="3" fillId="36" borderId="137" xfId="0" applyNumberFormat="1" applyFont="1" applyFill="1" applyBorder="1" applyAlignment="1">
      <alignment horizontal="center"/>
    </xf>
    <xf numFmtId="0" fontId="3" fillId="0" borderId="120" xfId="0" applyFont="1" applyBorder="1" applyAlignment="1">
      <alignment horizontal="center"/>
    </xf>
    <xf numFmtId="0" fontId="3" fillId="0" borderId="138" xfId="0" applyFont="1" applyBorder="1" applyAlignment="1">
      <alignment horizontal="center"/>
    </xf>
    <xf numFmtId="0" fontId="3" fillId="0" borderId="139" xfId="0" applyFont="1" applyBorder="1" applyAlignment="1">
      <alignment horizontal="center"/>
    </xf>
    <xf numFmtId="0" fontId="3" fillId="0" borderId="140" xfId="0" applyFont="1" applyBorder="1" applyAlignment="1">
      <alignment horizontal="center"/>
    </xf>
    <xf numFmtId="0" fontId="3" fillId="0" borderId="141" xfId="0" applyFont="1" applyBorder="1" applyAlignment="1">
      <alignment horizontal="center"/>
    </xf>
    <xf numFmtId="0" fontId="3" fillId="0" borderId="142" xfId="0" applyFont="1" applyBorder="1" applyAlignment="1">
      <alignment horizontal="center"/>
    </xf>
    <xf numFmtId="0" fontId="3" fillId="0" borderId="125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59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23" xfId="0" applyFont="1" applyBorder="1" applyAlignment="1">
      <alignment/>
    </xf>
    <xf numFmtId="41" fontId="4" fillId="0" borderId="59" xfId="0" applyNumberFormat="1" applyFont="1" applyBorder="1" applyAlignment="1">
      <alignment horizontal="center"/>
    </xf>
    <xf numFmtId="41" fontId="4" fillId="0" borderId="86" xfId="0" applyNumberFormat="1" applyFont="1" applyBorder="1" applyAlignment="1">
      <alignment horizontal="center"/>
    </xf>
    <xf numFmtId="41" fontId="4" fillId="0" borderId="56" xfId="0" applyNumberFormat="1" applyFont="1" applyBorder="1" applyAlignment="1">
      <alignment horizontal="center"/>
    </xf>
    <xf numFmtId="0" fontId="4" fillId="0" borderId="119" xfId="0" applyFont="1" applyBorder="1" applyAlignment="1">
      <alignment/>
    </xf>
    <xf numFmtId="0" fontId="4" fillId="0" borderId="95" xfId="0" applyFont="1" applyBorder="1" applyAlignment="1">
      <alignment horizontal="center"/>
    </xf>
    <xf numFmtId="41" fontId="4" fillId="0" borderId="143" xfId="0" applyNumberFormat="1" applyFont="1" applyBorder="1" applyAlignment="1">
      <alignment horizontal="center"/>
    </xf>
    <xf numFmtId="0" fontId="4" fillId="0" borderId="144" xfId="0" applyFont="1" applyBorder="1" applyAlignment="1">
      <alignment/>
    </xf>
    <xf numFmtId="0" fontId="4" fillId="0" borderId="104" xfId="0" applyFont="1" applyBorder="1" applyAlignment="1">
      <alignment horizontal="center"/>
    </xf>
    <xf numFmtId="41" fontId="4" fillId="0" borderId="145" xfId="0" applyNumberFormat="1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1" fontId="3" fillId="0" borderId="33" xfId="0" applyNumberFormat="1" applyFont="1" applyBorder="1" applyAlignment="1">
      <alignment horizontal="center"/>
    </xf>
    <xf numFmtId="41" fontId="3" fillId="0" borderId="67" xfId="0" applyNumberFormat="1" applyFont="1" applyBorder="1" applyAlignment="1">
      <alignment horizontal="center"/>
    </xf>
    <xf numFmtId="41" fontId="3" fillId="0" borderId="35" xfId="0" applyNumberFormat="1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2" xfId="0" applyFont="1" applyBorder="1" applyAlignment="1">
      <alignment horizontal="center"/>
    </xf>
    <xf numFmtId="41" fontId="4" fillId="0" borderId="36" xfId="0" applyNumberFormat="1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1" fontId="3" fillId="0" borderId="24" xfId="0" applyNumberFormat="1" applyFont="1" applyBorder="1" applyAlignment="1">
      <alignment horizontal="center"/>
    </xf>
    <xf numFmtId="41" fontId="3" fillId="0" borderId="41" xfId="0" applyNumberFormat="1" applyFont="1" applyBorder="1" applyAlignment="1">
      <alignment horizontal="center"/>
    </xf>
    <xf numFmtId="0" fontId="3" fillId="0" borderId="146" xfId="0" applyFont="1" applyBorder="1" applyAlignment="1">
      <alignment horizontal="center"/>
    </xf>
    <xf numFmtId="41" fontId="3" fillId="0" borderId="63" xfId="0" applyNumberFormat="1" applyFont="1" applyBorder="1" applyAlignment="1">
      <alignment horizontal="center"/>
    </xf>
    <xf numFmtId="0" fontId="3" fillId="0" borderId="147" xfId="0" applyFont="1" applyBorder="1" applyAlignment="1">
      <alignment horizontal="center"/>
    </xf>
    <xf numFmtId="0" fontId="3" fillId="0" borderId="148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3" fillId="0" borderId="105" xfId="0" applyNumberFormat="1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3" fontId="3" fillId="36" borderId="105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/>
    </xf>
    <xf numFmtId="1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49" xfId="0" applyFont="1" applyBorder="1" applyAlignment="1">
      <alignment horizontal="center"/>
    </xf>
    <xf numFmtId="0" fontId="3" fillId="0" borderId="150" xfId="0" applyFont="1" applyBorder="1" applyAlignment="1">
      <alignment horizontal="center"/>
    </xf>
    <xf numFmtId="0" fontId="3" fillId="0" borderId="151" xfId="0" applyFont="1" applyBorder="1" applyAlignment="1">
      <alignment horizontal="center"/>
    </xf>
    <xf numFmtId="0" fontId="3" fillId="0" borderId="15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95" xfId="0" applyFont="1" applyBorder="1" applyAlignment="1">
      <alignment horizontal="center" vertical="center"/>
    </xf>
    <xf numFmtId="41" fontId="3" fillId="0" borderId="93" xfId="0" applyNumberFormat="1" applyFont="1" applyBorder="1" applyAlignment="1">
      <alignment horizontal="center"/>
    </xf>
    <xf numFmtId="41" fontId="3" fillId="0" borderId="94" xfId="0" applyNumberFormat="1" applyFont="1" applyBorder="1" applyAlignment="1">
      <alignment horizontal="center"/>
    </xf>
    <xf numFmtId="49" fontId="3" fillId="0" borderId="92" xfId="0" applyNumberFormat="1" applyFont="1" applyBorder="1" applyAlignment="1">
      <alignment horizontal="center"/>
    </xf>
    <xf numFmtId="49" fontId="3" fillId="0" borderId="88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1" fontId="3" fillId="0" borderId="21" xfId="0" applyNumberFormat="1" applyFont="1" applyBorder="1" applyAlignment="1">
      <alignment horizontal="center"/>
    </xf>
    <xf numFmtId="41" fontId="3" fillId="0" borderId="43" xfId="0" applyNumberFormat="1" applyFont="1" applyBorder="1" applyAlignment="1">
      <alignment horizontal="center"/>
    </xf>
    <xf numFmtId="49" fontId="3" fillId="0" borderId="149" xfId="0" applyNumberFormat="1" applyFont="1" applyBorder="1" applyAlignment="1">
      <alignment horizontal="center"/>
    </xf>
    <xf numFmtId="41" fontId="3" fillId="0" borderId="1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153" xfId="0" applyFont="1" applyBorder="1" applyAlignment="1">
      <alignment horizontal="center"/>
    </xf>
    <xf numFmtId="49" fontId="3" fillId="0" borderId="85" xfId="0" applyNumberFormat="1" applyFont="1" applyBorder="1" applyAlignment="1">
      <alignment horizontal="center"/>
    </xf>
    <xf numFmtId="49" fontId="3" fillId="0" borderId="82" xfId="0" applyNumberFormat="1" applyFont="1" applyBorder="1" applyAlignment="1">
      <alignment horizontal="center"/>
    </xf>
    <xf numFmtId="0" fontId="4" fillId="0" borderId="154" xfId="0" applyFont="1" applyBorder="1" applyAlignment="1">
      <alignment/>
    </xf>
    <xf numFmtId="49" fontId="3" fillId="0" borderId="101" xfId="0" applyNumberFormat="1" applyFont="1" applyBorder="1" applyAlignment="1">
      <alignment horizontal="center"/>
    </xf>
    <xf numFmtId="49" fontId="3" fillId="0" borderId="9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3" fillId="0" borderId="108" xfId="0" applyNumberFormat="1" applyFont="1" applyBorder="1" applyAlignment="1">
      <alignment horizontal="center"/>
    </xf>
    <xf numFmtId="0" fontId="3" fillId="0" borderId="155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146" xfId="0" applyFont="1" applyBorder="1" applyAlignment="1">
      <alignment horizontal="center"/>
    </xf>
    <xf numFmtId="0" fontId="4" fillId="0" borderId="63" xfId="0" applyFont="1" applyBorder="1" applyAlignment="1">
      <alignment/>
    </xf>
    <xf numFmtId="0" fontId="4" fillId="0" borderId="113" xfId="0" applyFont="1" applyBorder="1" applyAlignment="1">
      <alignment/>
    </xf>
    <xf numFmtId="0" fontId="4" fillId="0" borderId="119" xfId="0" applyFont="1" applyBorder="1" applyAlignment="1">
      <alignment horizontal="left" vertical="center"/>
    </xf>
    <xf numFmtId="0" fontId="4" fillId="0" borderId="95" xfId="0" applyFont="1" applyBorder="1" applyAlignment="1">
      <alignment horizontal="center" vertical="center"/>
    </xf>
    <xf numFmtId="41" fontId="3" fillId="0" borderId="92" xfId="0" applyNumberFormat="1" applyFont="1" applyBorder="1" applyAlignment="1">
      <alignment horizontal="center"/>
    </xf>
    <xf numFmtId="0" fontId="4" fillId="0" borderId="93" xfId="0" applyFont="1" applyBorder="1" applyAlignment="1">
      <alignment/>
    </xf>
    <xf numFmtId="0" fontId="4" fillId="0" borderId="128" xfId="0" applyFont="1" applyBorder="1" applyAlignment="1">
      <alignment/>
    </xf>
    <xf numFmtId="41" fontId="3" fillId="0" borderId="95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41" fontId="4" fillId="0" borderId="156" xfId="0" applyNumberFormat="1" applyFont="1" applyBorder="1" applyAlignment="1">
      <alignment horizontal="center"/>
    </xf>
    <xf numFmtId="41" fontId="4" fillId="0" borderId="157" xfId="0" applyNumberFormat="1" applyFont="1" applyBorder="1" applyAlignment="1">
      <alignment horizontal="center"/>
    </xf>
    <xf numFmtId="41" fontId="3" fillId="0" borderId="114" xfId="0" applyNumberFormat="1" applyFont="1" applyBorder="1" applyAlignment="1">
      <alignment horizontal="center"/>
    </xf>
    <xf numFmtId="0" fontId="4" fillId="0" borderId="39" xfId="0" applyFont="1" applyBorder="1" applyAlignment="1">
      <alignment/>
    </xf>
    <xf numFmtId="41" fontId="3" fillId="0" borderId="42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92" xfId="0" applyNumberFormat="1" applyFont="1" applyBorder="1" applyAlignment="1">
      <alignment horizontal="right"/>
    </xf>
    <xf numFmtId="49" fontId="3" fillId="0" borderId="88" xfId="0" applyNumberFormat="1" applyFont="1" applyBorder="1" applyAlignment="1">
      <alignment horizontal="right"/>
    </xf>
    <xf numFmtId="41" fontId="4" fillId="0" borderId="38" xfId="0" applyNumberFormat="1" applyFont="1" applyBorder="1" applyAlignment="1">
      <alignment horizontal="center"/>
    </xf>
    <xf numFmtId="0" fontId="4" fillId="0" borderId="158" xfId="0" applyFont="1" applyBorder="1" applyAlignment="1">
      <alignment/>
    </xf>
    <xf numFmtId="0" fontId="4" fillId="0" borderId="65" xfId="0" applyFont="1" applyFill="1" applyBorder="1" applyAlignment="1">
      <alignment/>
    </xf>
    <xf numFmtId="0" fontId="3" fillId="0" borderId="128" xfId="0" applyFont="1" applyBorder="1" applyAlignment="1">
      <alignment/>
    </xf>
    <xf numFmtId="41" fontId="4" fillId="0" borderId="65" xfId="0" applyNumberFormat="1" applyFont="1" applyBorder="1" applyAlignment="1">
      <alignment horizontal="center"/>
    </xf>
    <xf numFmtId="0" fontId="4" fillId="0" borderId="119" xfId="0" applyFont="1" applyBorder="1" applyAlignment="1">
      <alignment horizontal="center"/>
    </xf>
    <xf numFmtId="0" fontId="4" fillId="0" borderId="38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65" xfId="0" applyFont="1" applyBorder="1" applyAlignment="1">
      <alignment/>
    </xf>
    <xf numFmtId="41" fontId="4" fillId="0" borderId="158" xfId="0" applyNumberFormat="1" applyFont="1" applyBorder="1" applyAlignment="1">
      <alignment/>
    </xf>
    <xf numFmtId="41" fontId="4" fillId="0" borderId="65" xfId="0" applyNumberFormat="1" applyFont="1" applyBorder="1" applyAlignment="1">
      <alignment/>
    </xf>
    <xf numFmtId="41" fontId="4" fillId="0" borderId="27" xfId="0" applyNumberFormat="1" applyFont="1" applyBorder="1" applyAlignment="1">
      <alignment horizontal="center"/>
    </xf>
    <xf numFmtId="41" fontId="4" fillId="0" borderId="22" xfId="0" applyNumberFormat="1" applyFont="1" applyBorder="1" applyAlignment="1">
      <alignment horizontal="center"/>
    </xf>
    <xf numFmtId="0" fontId="4" fillId="0" borderId="159" xfId="0" applyFont="1" applyBorder="1" applyAlignment="1">
      <alignment/>
    </xf>
    <xf numFmtId="0" fontId="4" fillId="0" borderId="160" xfId="0" applyFont="1" applyBorder="1" applyAlignment="1">
      <alignment/>
    </xf>
    <xf numFmtId="0" fontId="3" fillId="0" borderId="157" xfId="0" applyFont="1" applyBorder="1" applyAlignment="1">
      <alignment/>
    </xf>
    <xf numFmtId="0" fontId="4" fillId="0" borderId="16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6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3" fontId="3" fillId="0" borderId="44" xfId="0" applyNumberFormat="1" applyFont="1" applyBorder="1" applyAlignment="1">
      <alignment horizontal="center"/>
    </xf>
    <xf numFmtId="3" fontId="3" fillId="0" borderId="163" xfId="0" applyNumberFormat="1" applyFont="1" applyBorder="1" applyAlignment="1">
      <alignment horizontal="center"/>
    </xf>
    <xf numFmtId="3" fontId="3" fillId="0" borderId="54" xfId="0" applyNumberFormat="1" applyFont="1" applyBorder="1" applyAlignment="1">
      <alignment horizontal="center"/>
    </xf>
    <xf numFmtId="3" fontId="3" fillId="0" borderId="116" xfId="0" applyNumberFormat="1" applyFont="1" applyBorder="1" applyAlignment="1">
      <alignment horizontal="center"/>
    </xf>
    <xf numFmtId="3" fontId="3" fillId="0" borderId="164" xfId="0" applyNumberFormat="1" applyFont="1" applyBorder="1" applyAlignment="1">
      <alignment horizontal="center"/>
    </xf>
    <xf numFmtId="3" fontId="3" fillId="0" borderId="165" xfId="0" applyNumberFormat="1" applyFont="1" applyBorder="1" applyAlignment="1">
      <alignment horizontal="center"/>
    </xf>
    <xf numFmtId="3" fontId="3" fillId="0" borderId="166" xfId="0" applyNumberFormat="1" applyFont="1" applyBorder="1" applyAlignment="1">
      <alignment horizontal="center"/>
    </xf>
    <xf numFmtId="0" fontId="4" fillId="0" borderId="167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168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78" xfId="0" applyFont="1" applyBorder="1" applyAlignment="1">
      <alignment/>
    </xf>
    <xf numFmtId="0" fontId="4" fillId="0" borderId="145" xfId="0" applyFont="1" applyBorder="1" applyAlignment="1">
      <alignment horizontal="right"/>
    </xf>
    <xf numFmtId="0" fontId="4" fillId="0" borderId="169" xfId="0" applyFont="1" applyBorder="1" applyAlignment="1">
      <alignment horizontal="right"/>
    </xf>
    <xf numFmtId="0" fontId="3" fillId="0" borderId="101" xfId="0" applyFont="1" applyBorder="1" applyAlignment="1">
      <alignment horizontal="right"/>
    </xf>
    <xf numFmtId="0" fontId="4" fillId="0" borderId="160" xfId="0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center"/>
    </xf>
    <xf numFmtId="0" fontId="3" fillId="0" borderId="45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77" xfId="0" applyFont="1" applyFill="1" applyBorder="1" applyAlignment="1">
      <alignment horizontal="center" vertical="center"/>
    </xf>
    <xf numFmtId="3" fontId="3" fillId="0" borderId="170" xfId="0" applyNumberFormat="1" applyFont="1" applyFill="1" applyBorder="1" applyAlignment="1">
      <alignment horizontal="center" vertical="center"/>
    </xf>
    <xf numFmtId="0" fontId="3" fillId="0" borderId="171" xfId="0" applyFont="1" applyFill="1" applyBorder="1" applyAlignment="1">
      <alignment horizontal="right" vertical="center"/>
    </xf>
    <xf numFmtId="0" fontId="3" fillId="0" borderId="172" xfId="0" applyFont="1" applyFill="1" applyBorder="1" applyAlignment="1">
      <alignment horizontal="right" vertical="center"/>
    </xf>
    <xf numFmtId="0" fontId="3" fillId="0" borderId="68" xfId="0" applyFont="1" applyFill="1" applyBorder="1" applyAlignment="1">
      <alignment horizontal="right" vertical="center"/>
    </xf>
    <xf numFmtId="3" fontId="3" fillId="0" borderId="173" xfId="0" applyNumberFormat="1" applyFont="1" applyFill="1" applyBorder="1" applyAlignment="1">
      <alignment horizontal="right" vertical="center"/>
    </xf>
    <xf numFmtId="0" fontId="3" fillId="0" borderId="174" xfId="0" applyFont="1" applyFill="1" applyBorder="1" applyAlignment="1">
      <alignment horizontal="right" vertical="center"/>
    </xf>
    <xf numFmtId="0" fontId="3" fillId="0" borderId="175" xfId="0" applyFont="1" applyFill="1" applyBorder="1" applyAlignment="1">
      <alignment horizontal="center" vertical="center"/>
    </xf>
    <xf numFmtId="0" fontId="2" fillId="7" borderId="176" xfId="0" applyFont="1" applyFill="1" applyBorder="1" applyAlignment="1">
      <alignment horizontal="right" vertical="center"/>
    </xf>
    <xf numFmtId="188" fontId="3" fillId="0" borderId="105" xfId="36" applyNumberFormat="1" applyFont="1" applyBorder="1" applyAlignment="1">
      <alignment horizontal="right" vertical="center"/>
    </xf>
    <xf numFmtId="188" fontId="3" fillId="0" borderId="34" xfId="36" applyNumberFormat="1" applyFont="1" applyBorder="1" applyAlignment="1">
      <alignment horizontal="right" vertical="center"/>
    </xf>
    <xf numFmtId="188" fontId="3" fillId="0" borderId="106" xfId="36" applyNumberFormat="1" applyFont="1" applyBorder="1" applyAlignment="1">
      <alignment horizontal="center" vertical="center"/>
    </xf>
    <xf numFmtId="188" fontId="3" fillId="0" borderId="108" xfId="36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/>
    </xf>
    <xf numFmtId="41" fontId="4" fillId="0" borderId="38" xfId="0" applyNumberFormat="1" applyFont="1" applyBorder="1" applyAlignment="1">
      <alignment horizontal="center"/>
    </xf>
    <xf numFmtId="41" fontId="3" fillId="0" borderId="134" xfId="0" applyNumberFormat="1" applyFont="1" applyBorder="1" applyAlignment="1">
      <alignment horizontal="center"/>
    </xf>
    <xf numFmtId="0" fontId="3" fillId="0" borderId="177" xfId="0" applyFont="1" applyBorder="1" applyAlignment="1">
      <alignment horizontal="center"/>
    </xf>
    <xf numFmtId="41" fontId="3" fillId="0" borderId="77" xfId="0" applyNumberFormat="1" applyFont="1" applyBorder="1" applyAlignment="1">
      <alignment horizontal="center"/>
    </xf>
    <xf numFmtId="41" fontId="3" fillId="0" borderId="178" xfId="0" applyNumberFormat="1" applyFont="1" applyBorder="1" applyAlignment="1">
      <alignment horizontal="center"/>
    </xf>
    <xf numFmtId="41" fontId="3" fillId="0" borderId="179" xfId="0" applyNumberFormat="1" applyFont="1" applyBorder="1" applyAlignment="1">
      <alignment horizontal="center"/>
    </xf>
    <xf numFmtId="41" fontId="2" fillId="37" borderId="53" xfId="0" applyNumberFormat="1" applyFont="1" applyFill="1" applyBorder="1" applyAlignment="1">
      <alignment horizontal="center"/>
    </xf>
    <xf numFmtId="41" fontId="3" fillId="0" borderId="180" xfId="0" applyNumberFormat="1" applyFont="1" applyBorder="1" applyAlignment="1">
      <alignment horizontal="center"/>
    </xf>
    <xf numFmtId="41" fontId="3" fillId="0" borderId="178" xfId="0" applyNumberFormat="1" applyFont="1" applyFill="1" applyBorder="1" applyAlignment="1">
      <alignment horizontal="center"/>
    </xf>
    <xf numFmtId="41" fontId="3" fillId="0" borderId="181" xfId="0" applyNumberFormat="1" applyFont="1" applyBorder="1" applyAlignment="1">
      <alignment horizontal="center"/>
    </xf>
    <xf numFmtId="0" fontId="3" fillId="0" borderId="182" xfId="0" applyFont="1" applyBorder="1" applyAlignment="1">
      <alignment horizontal="center"/>
    </xf>
    <xf numFmtId="41" fontId="4" fillId="0" borderId="79" xfId="0" applyNumberFormat="1" applyFont="1" applyBorder="1" applyAlignment="1">
      <alignment horizontal="center"/>
    </xf>
    <xf numFmtId="41" fontId="3" fillId="0" borderId="183" xfId="0" applyNumberFormat="1" applyFont="1" applyBorder="1" applyAlignment="1">
      <alignment horizontal="center"/>
    </xf>
    <xf numFmtId="41" fontId="3" fillId="0" borderId="184" xfId="0" applyNumberFormat="1" applyFont="1" applyBorder="1" applyAlignment="1">
      <alignment horizontal="center"/>
    </xf>
    <xf numFmtId="41" fontId="3" fillId="0" borderId="132" xfId="0" applyNumberFormat="1" applyFont="1" applyBorder="1" applyAlignment="1">
      <alignment horizontal="center"/>
    </xf>
    <xf numFmtId="41" fontId="2" fillId="36" borderId="53" xfId="0" applyNumberFormat="1" applyFont="1" applyFill="1" applyBorder="1" applyAlignment="1">
      <alignment horizontal="center"/>
    </xf>
    <xf numFmtId="41" fontId="4" fillId="0" borderId="81" xfId="0" applyNumberFormat="1" applyFont="1" applyBorder="1" applyAlignment="1">
      <alignment horizontal="center"/>
    </xf>
    <xf numFmtId="41" fontId="3" fillId="0" borderId="185" xfId="0" applyNumberFormat="1" applyFont="1" applyBorder="1" applyAlignment="1">
      <alignment horizontal="center"/>
    </xf>
    <xf numFmtId="41" fontId="4" fillId="0" borderId="184" xfId="0" applyNumberFormat="1" applyFont="1" applyBorder="1" applyAlignment="1">
      <alignment horizontal="center"/>
    </xf>
    <xf numFmtId="41" fontId="4" fillId="0" borderId="186" xfId="0" applyNumberFormat="1" applyFont="1" applyBorder="1" applyAlignment="1">
      <alignment horizontal="center"/>
    </xf>
    <xf numFmtId="41" fontId="3" fillId="0" borderId="187" xfId="0" applyNumberFormat="1" applyFont="1" applyBorder="1" applyAlignment="1">
      <alignment horizontal="center"/>
    </xf>
    <xf numFmtId="41" fontId="3" fillId="0" borderId="188" xfId="0" applyNumberFormat="1" applyFont="1" applyBorder="1" applyAlignment="1">
      <alignment horizontal="center"/>
    </xf>
    <xf numFmtId="41" fontId="3" fillId="0" borderId="189" xfId="0" applyNumberFormat="1" applyFont="1" applyBorder="1" applyAlignment="1">
      <alignment horizontal="center"/>
    </xf>
    <xf numFmtId="41" fontId="2" fillId="36" borderId="117" xfId="0" applyNumberFormat="1" applyFont="1" applyFill="1" applyBorder="1" applyAlignment="1">
      <alignment horizontal="center"/>
    </xf>
    <xf numFmtId="41" fontId="7" fillId="0" borderId="11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20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20" xfId="0" applyFont="1" applyBorder="1" applyAlignment="1">
      <alignment vertical="center"/>
    </xf>
    <xf numFmtId="0" fontId="3" fillId="0" borderId="125" xfId="0" applyFont="1" applyBorder="1" applyAlignment="1">
      <alignment vertical="center"/>
    </xf>
    <xf numFmtId="0" fontId="3" fillId="0" borderId="190" xfId="0" applyFont="1" applyBorder="1" applyAlignment="1">
      <alignment horizontal="center" vertical="center"/>
    </xf>
    <xf numFmtId="0" fontId="3" fillId="0" borderId="191" xfId="0" applyFont="1" applyBorder="1" applyAlignment="1">
      <alignment horizontal="center" vertical="center"/>
    </xf>
    <xf numFmtId="0" fontId="3" fillId="0" borderId="192" xfId="0" applyFont="1" applyBorder="1" applyAlignment="1">
      <alignment horizontal="center" vertical="center"/>
    </xf>
    <xf numFmtId="0" fontId="3" fillId="0" borderId="191" xfId="0" applyFont="1" applyBorder="1" applyAlignment="1">
      <alignment horizontal="center"/>
    </xf>
    <xf numFmtId="0" fontId="3" fillId="0" borderId="19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94" xfId="0" applyFont="1" applyBorder="1" applyAlignment="1">
      <alignment horizontal="center"/>
    </xf>
    <xf numFmtId="0" fontId="4" fillId="0" borderId="14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5" xfId="0" applyFont="1" applyBorder="1" applyAlignment="1">
      <alignment horizontal="center" vertical="center"/>
    </xf>
    <xf numFmtId="0" fontId="3" fillId="0" borderId="196" xfId="0" applyFont="1" applyBorder="1" applyAlignment="1">
      <alignment horizontal="center" vertical="center"/>
    </xf>
    <xf numFmtId="0" fontId="3" fillId="0" borderId="19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198" xfId="0" applyFont="1" applyBorder="1" applyAlignment="1">
      <alignment horizontal="center"/>
    </xf>
    <xf numFmtId="0" fontId="3" fillId="0" borderId="19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3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99" xfId="0" applyFont="1" applyBorder="1" applyAlignment="1">
      <alignment horizontal="center"/>
    </xf>
    <xf numFmtId="0" fontId="3" fillId="0" borderId="200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51" xfId="0" applyFont="1" applyBorder="1" applyAlignment="1">
      <alignment horizontal="center"/>
    </xf>
    <xf numFmtId="0" fontId="3" fillId="0" borderId="20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 wrapText="1"/>
    </xf>
    <xf numFmtId="41" fontId="3" fillId="0" borderId="64" xfId="0" applyNumberFormat="1" applyFont="1" applyBorder="1" applyAlignment="1">
      <alignment horizontal="center" vertical="center" wrapText="1"/>
    </xf>
    <xf numFmtId="41" fontId="3" fillId="0" borderId="26" xfId="0" applyNumberFormat="1" applyFont="1" applyBorder="1" applyAlignment="1">
      <alignment horizontal="center" vertical="center" wrapText="1"/>
    </xf>
    <xf numFmtId="41" fontId="3" fillId="0" borderId="42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3" fillId="0" borderId="38" xfId="0" applyNumberFormat="1" applyFont="1" applyBorder="1" applyAlignment="1">
      <alignment horizontal="center" vertical="center" wrapText="1"/>
    </xf>
    <xf numFmtId="41" fontId="3" fillId="0" borderId="118" xfId="0" applyNumberFormat="1" applyFont="1" applyBorder="1" applyAlignment="1">
      <alignment horizontal="center" vertical="center" wrapText="1"/>
    </xf>
    <xf numFmtId="41" fontId="3" fillId="0" borderId="20" xfId="0" applyNumberFormat="1" applyFont="1" applyBorder="1" applyAlignment="1">
      <alignment horizontal="center" vertical="center" wrapText="1"/>
    </xf>
    <xf numFmtId="41" fontId="3" fillId="0" borderId="22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0" fillId="0" borderId="118" xfId="0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06;&#3636;&#3605;&#3636;&#3609;&#3636;&#3626;&#3636;&#3605;\&#3626;&#3606;&#3636;&#3605;&#3636;&#3593;&#3610;&#3633;&#3610;&#3626;&#3617;&#3610;&#3641;&#3619;&#3603;&#3660;%2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นิสิตใหม่ปี1  "/>
      <sheetName val="เข้าใหม่ปี3-โท   "/>
      <sheetName val="รวมทั้งสิ้น"/>
      <sheetName val="พื้นที่เรียน"/>
      <sheetName val="ภาคปกติ 4 ปี"/>
      <sheetName val="ภาคปกติ 2 ปี"/>
      <sheetName val="ภาคสมทบ 2 ปี"/>
      <sheetName val="ภาคสมทบ 3 ปี"/>
      <sheetName val="ภาคสมทบ 4 ปี"/>
      <sheetName val="ป.โท สงขลา"/>
      <sheetName val="ป.ตรีพัทลุง"/>
      <sheetName val="ป.บัณฑิต"/>
      <sheetName val="ป.โทพัทลุง"/>
      <sheetName val="ปริญญา"/>
    </sheetNames>
    <sheetDataSet>
      <sheetData sheetId="5">
        <row r="20">
          <cell r="K20">
            <v>0</v>
          </cell>
        </row>
      </sheetData>
      <sheetData sheetId="11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46">
      <selection activeCell="B56" sqref="B56"/>
    </sheetView>
  </sheetViews>
  <sheetFormatPr defaultColWidth="9.00390625" defaultRowHeight="22.5" customHeight="1"/>
  <cols>
    <col min="1" max="1" width="28.75390625" style="344" customWidth="1"/>
    <col min="2" max="2" width="6.00390625" style="344" customWidth="1"/>
    <col min="3" max="3" width="5.75390625" style="344" customWidth="1"/>
    <col min="4" max="4" width="5.50390625" style="344" customWidth="1"/>
    <col min="5" max="5" width="5.625" style="344" customWidth="1"/>
    <col min="6" max="6" width="6.50390625" style="344" customWidth="1"/>
    <col min="7" max="7" width="6.125" style="344" customWidth="1"/>
    <col min="8" max="8" width="6.00390625" style="344" customWidth="1"/>
    <col min="9" max="9" width="5.625" style="344" customWidth="1"/>
    <col min="10" max="10" width="7.125" style="344" customWidth="1"/>
    <col min="11" max="11" width="9.00390625" style="344" customWidth="1"/>
    <col min="12" max="14" width="9.00390625" style="343" customWidth="1"/>
    <col min="15" max="16384" width="9.00390625" style="344" customWidth="1"/>
  </cols>
  <sheetData>
    <row r="1" spans="1:11" ht="26.25" customHeight="1">
      <c r="A1" s="640" t="s">
        <v>420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 ht="22.5" customHeight="1" thickBot="1">
      <c r="A2" s="345"/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1" ht="22.5" customHeight="1">
      <c r="A3" s="641" t="s">
        <v>168</v>
      </c>
      <c r="B3" s="643" t="s">
        <v>169</v>
      </c>
      <c r="C3" s="645" t="s">
        <v>170</v>
      </c>
      <c r="D3" s="646"/>
      <c r="E3" s="646"/>
      <c r="F3" s="647"/>
      <c r="G3" s="648" t="s">
        <v>171</v>
      </c>
      <c r="H3" s="648"/>
      <c r="I3" s="648"/>
      <c r="J3" s="649"/>
      <c r="K3" s="347" t="s">
        <v>172</v>
      </c>
    </row>
    <row r="4" spans="1:11" ht="22.5" customHeight="1" thickBot="1">
      <c r="A4" s="642"/>
      <c r="B4" s="644"/>
      <c r="C4" s="348" t="s">
        <v>173</v>
      </c>
      <c r="D4" s="349" t="s">
        <v>174</v>
      </c>
      <c r="E4" s="350" t="s">
        <v>175</v>
      </c>
      <c r="F4" s="351" t="s">
        <v>6</v>
      </c>
      <c r="G4" s="352" t="s">
        <v>173</v>
      </c>
      <c r="H4" s="349" t="s">
        <v>174</v>
      </c>
      <c r="I4" s="350" t="s">
        <v>175</v>
      </c>
      <c r="J4" s="353" t="s">
        <v>6</v>
      </c>
      <c r="K4" s="354" t="s">
        <v>176</v>
      </c>
    </row>
    <row r="5" spans="1:11" ht="22.5" customHeight="1">
      <c r="A5" s="355" t="s">
        <v>129</v>
      </c>
      <c r="B5" s="356"/>
      <c r="C5" s="357"/>
      <c r="D5" s="358"/>
      <c r="E5" s="358"/>
      <c r="F5" s="359"/>
      <c r="G5" s="360"/>
      <c r="H5" s="358"/>
      <c r="I5" s="361"/>
      <c r="J5" s="362"/>
      <c r="K5" s="356"/>
    </row>
    <row r="6" spans="1:11" ht="22.5" customHeight="1">
      <c r="A6" s="363" t="s">
        <v>177</v>
      </c>
      <c r="B6" s="356"/>
      <c r="C6" s="357"/>
      <c r="D6" s="358"/>
      <c r="E6" s="358"/>
      <c r="F6" s="359"/>
      <c r="G6" s="360"/>
      <c r="H6" s="358"/>
      <c r="I6" s="361"/>
      <c r="J6" s="362"/>
      <c r="K6" s="356"/>
    </row>
    <row r="7" spans="1:11" ht="22.5" customHeight="1">
      <c r="A7" s="364" t="s">
        <v>178</v>
      </c>
      <c r="B7" s="365">
        <v>60</v>
      </c>
      <c r="C7" s="366">
        <v>14</v>
      </c>
      <c r="D7" s="367">
        <v>44</v>
      </c>
      <c r="E7" s="367">
        <v>17</v>
      </c>
      <c r="F7" s="368">
        <f aca="true" t="shared" si="0" ref="F7:F17">SUM(C7+D7+E7)</f>
        <v>75</v>
      </c>
      <c r="G7" s="369">
        <v>14</v>
      </c>
      <c r="H7" s="367">
        <v>42</v>
      </c>
      <c r="I7" s="370">
        <v>17</v>
      </c>
      <c r="J7" s="371">
        <f aca="true" t="shared" si="1" ref="J7:J17">SUM(G7+H7+I7)</f>
        <v>73</v>
      </c>
      <c r="K7" s="365">
        <v>2</v>
      </c>
    </row>
    <row r="8" spans="1:11" ht="22.5" customHeight="1">
      <c r="A8" s="364" t="s">
        <v>179</v>
      </c>
      <c r="B8" s="365">
        <v>50</v>
      </c>
      <c r="C8" s="366">
        <v>32</v>
      </c>
      <c r="D8" s="367">
        <v>22</v>
      </c>
      <c r="E8" s="367">
        <v>11</v>
      </c>
      <c r="F8" s="368">
        <f t="shared" si="0"/>
        <v>65</v>
      </c>
      <c r="G8" s="369">
        <v>30</v>
      </c>
      <c r="H8" s="367">
        <v>21</v>
      </c>
      <c r="I8" s="370">
        <v>10</v>
      </c>
      <c r="J8" s="371">
        <f t="shared" si="1"/>
        <v>61</v>
      </c>
      <c r="K8" s="365">
        <v>4</v>
      </c>
    </row>
    <row r="9" spans="1:11" ht="22.5" customHeight="1">
      <c r="A9" s="364" t="s">
        <v>180</v>
      </c>
      <c r="B9" s="365">
        <v>60</v>
      </c>
      <c r="C9" s="366">
        <v>26</v>
      </c>
      <c r="D9" s="367">
        <v>47</v>
      </c>
      <c r="E9" s="367">
        <v>21</v>
      </c>
      <c r="F9" s="368">
        <f t="shared" si="0"/>
        <v>94</v>
      </c>
      <c r="G9" s="369">
        <v>24</v>
      </c>
      <c r="H9" s="367">
        <v>45</v>
      </c>
      <c r="I9" s="370">
        <v>21</v>
      </c>
      <c r="J9" s="371">
        <f t="shared" si="1"/>
        <v>90</v>
      </c>
      <c r="K9" s="365">
        <v>4</v>
      </c>
    </row>
    <row r="10" spans="1:11" ht="22.5" customHeight="1">
      <c r="A10" s="364" t="s">
        <v>181</v>
      </c>
      <c r="B10" s="365">
        <v>60</v>
      </c>
      <c r="C10" s="366">
        <v>20</v>
      </c>
      <c r="D10" s="367">
        <v>44</v>
      </c>
      <c r="E10" s="367">
        <v>22</v>
      </c>
      <c r="F10" s="368">
        <f t="shared" si="0"/>
        <v>86</v>
      </c>
      <c r="G10" s="369">
        <v>19</v>
      </c>
      <c r="H10" s="367">
        <v>44</v>
      </c>
      <c r="I10" s="370">
        <v>21</v>
      </c>
      <c r="J10" s="371">
        <f t="shared" si="1"/>
        <v>84</v>
      </c>
      <c r="K10" s="365">
        <v>2</v>
      </c>
    </row>
    <row r="11" spans="1:11" ht="22.5" customHeight="1">
      <c r="A11" s="364" t="s">
        <v>182</v>
      </c>
      <c r="B11" s="365">
        <v>40</v>
      </c>
      <c r="C11" s="366">
        <v>4</v>
      </c>
      <c r="D11" s="367">
        <v>34</v>
      </c>
      <c r="E11" s="367">
        <v>15</v>
      </c>
      <c r="F11" s="368">
        <f t="shared" si="0"/>
        <v>53</v>
      </c>
      <c r="G11" s="369">
        <v>4</v>
      </c>
      <c r="H11" s="367">
        <v>32</v>
      </c>
      <c r="I11" s="370">
        <v>14</v>
      </c>
      <c r="J11" s="371">
        <f t="shared" si="1"/>
        <v>50</v>
      </c>
      <c r="K11" s="365">
        <v>3</v>
      </c>
    </row>
    <row r="12" spans="1:11" ht="22.5" customHeight="1">
      <c r="A12" s="364" t="s">
        <v>183</v>
      </c>
      <c r="B12" s="365">
        <v>60</v>
      </c>
      <c r="C12" s="366">
        <v>3</v>
      </c>
      <c r="D12" s="367">
        <v>53</v>
      </c>
      <c r="E12" s="367">
        <v>24</v>
      </c>
      <c r="F12" s="368">
        <f t="shared" si="0"/>
        <v>80</v>
      </c>
      <c r="G12" s="369">
        <v>3</v>
      </c>
      <c r="H12" s="367">
        <v>46</v>
      </c>
      <c r="I12" s="370">
        <v>22</v>
      </c>
      <c r="J12" s="371">
        <f t="shared" si="1"/>
        <v>71</v>
      </c>
      <c r="K12" s="365">
        <v>9</v>
      </c>
    </row>
    <row r="13" spans="1:11" ht="22.5" customHeight="1">
      <c r="A13" s="364" t="s">
        <v>184</v>
      </c>
      <c r="B13" s="365">
        <v>40</v>
      </c>
      <c r="C13" s="366">
        <v>2</v>
      </c>
      <c r="D13" s="367">
        <v>39</v>
      </c>
      <c r="E13" s="367">
        <v>12</v>
      </c>
      <c r="F13" s="368">
        <f t="shared" si="0"/>
        <v>53</v>
      </c>
      <c r="G13" s="369">
        <v>2</v>
      </c>
      <c r="H13" s="367">
        <v>36</v>
      </c>
      <c r="I13" s="370">
        <v>12</v>
      </c>
      <c r="J13" s="371">
        <f t="shared" si="1"/>
        <v>50</v>
      </c>
      <c r="K13" s="365">
        <v>3</v>
      </c>
    </row>
    <row r="14" spans="1:11" ht="22.5" customHeight="1">
      <c r="A14" s="364" t="s">
        <v>185</v>
      </c>
      <c r="B14" s="365">
        <v>40</v>
      </c>
      <c r="C14" s="366">
        <v>21</v>
      </c>
      <c r="D14" s="367">
        <v>25</v>
      </c>
      <c r="E14" s="367">
        <v>9</v>
      </c>
      <c r="F14" s="368">
        <f t="shared" si="0"/>
        <v>55</v>
      </c>
      <c r="G14" s="369">
        <v>21</v>
      </c>
      <c r="H14" s="367">
        <v>24</v>
      </c>
      <c r="I14" s="370">
        <v>9</v>
      </c>
      <c r="J14" s="371">
        <f t="shared" si="1"/>
        <v>54</v>
      </c>
      <c r="K14" s="365">
        <v>1</v>
      </c>
    </row>
    <row r="15" spans="1:11" ht="22.5" customHeight="1">
      <c r="A15" s="364" t="s">
        <v>186</v>
      </c>
      <c r="B15" s="365">
        <v>40</v>
      </c>
      <c r="C15" s="366">
        <v>12</v>
      </c>
      <c r="D15" s="367">
        <v>28</v>
      </c>
      <c r="E15" s="367">
        <v>8</v>
      </c>
      <c r="F15" s="368">
        <f t="shared" si="0"/>
        <v>48</v>
      </c>
      <c r="G15" s="369">
        <v>9</v>
      </c>
      <c r="H15" s="367">
        <v>26</v>
      </c>
      <c r="I15" s="370">
        <v>8</v>
      </c>
      <c r="J15" s="371">
        <f t="shared" si="1"/>
        <v>43</v>
      </c>
      <c r="K15" s="365">
        <v>5</v>
      </c>
    </row>
    <row r="16" spans="1:11" ht="22.5" customHeight="1">
      <c r="A16" s="364" t="s">
        <v>187</v>
      </c>
      <c r="B16" s="365">
        <v>40</v>
      </c>
      <c r="C16" s="366">
        <v>40</v>
      </c>
      <c r="D16" s="367">
        <v>12</v>
      </c>
      <c r="E16" s="367">
        <v>5</v>
      </c>
      <c r="F16" s="368">
        <f t="shared" si="0"/>
        <v>57</v>
      </c>
      <c r="G16" s="369">
        <v>37</v>
      </c>
      <c r="H16" s="367">
        <v>12</v>
      </c>
      <c r="I16" s="370">
        <v>2</v>
      </c>
      <c r="J16" s="371">
        <f t="shared" si="1"/>
        <v>51</v>
      </c>
      <c r="K16" s="365">
        <v>6</v>
      </c>
    </row>
    <row r="17" spans="1:11" ht="22.5" customHeight="1">
      <c r="A17" s="372" t="s">
        <v>188</v>
      </c>
      <c r="B17" s="373">
        <v>80</v>
      </c>
      <c r="C17" s="374">
        <v>14</v>
      </c>
      <c r="D17" s="375">
        <v>55</v>
      </c>
      <c r="E17" s="375">
        <v>15</v>
      </c>
      <c r="F17" s="376">
        <f t="shared" si="0"/>
        <v>84</v>
      </c>
      <c r="G17" s="377">
        <v>12</v>
      </c>
      <c r="H17" s="375">
        <v>53</v>
      </c>
      <c r="I17" s="378">
        <v>12</v>
      </c>
      <c r="J17" s="379">
        <f t="shared" si="1"/>
        <v>77</v>
      </c>
      <c r="K17" s="373">
        <v>7</v>
      </c>
    </row>
    <row r="18" spans="1:11" ht="22.5" customHeight="1" thickBot="1">
      <c r="A18" s="380" t="s">
        <v>6</v>
      </c>
      <c r="B18" s="381">
        <f aca="true" t="shared" si="2" ref="B18:K18">SUM(B7:B17)</f>
        <v>570</v>
      </c>
      <c r="C18" s="382">
        <f t="shared" si="2"/>
        <v>188</v>
      </c>
      <c r="D18" s="383">
        <f t="shared" si="2"/>
        <v>403</v>
      </c>
      <c r="E18" s="383">
        <f t="shared" si="2"/>
        <v>159</v>
      </c>
      <c r="F18" s="384">
        <f t="shared" si="2"/>
        <v>750</v>
      </c>
      <c r="G18" s="385">
        <f t="shared" si="2"/>
        <v>175</v>
      </c>
      <c r="H18" s="383">
        <f t="shared" si="2"/>
        <v>381</v>
      </c>
      <c r="I18" s="386">
        <f t="shared" si="2"/>
        <v>148</v>
      </c>
      <c r="J18" s="387">
        <f t="shared" si="2"/>
        <v>704</v>
      </c>
      <c r="K18" s="381">
        <f t="shared" si="2"/>
        <v>46</v>
      </c>
    </row>
    <row r="19" spans="1:11" ht="22.5" customHeight="1" thickTop="1">
      <c r="A19" s="388" t="s">
        <v>189</v>
      </c>
      <c r="B19" s="356"/>
      <c r="C19" s="357"/>
      <c r="D19" s="358"/>
      <c r="E19" s="358"/>
      <c r="F19" s="359"/>
      <c r="G19" s="360"/>
      <c r="H19" s="358"/>
      <c r="I19" s="361"/>
      <c r="J19" s="362"/>
      <c r="K19" s="356"/>
    </row>
    <row r="20" spans="1:11" ht="22.5" customHeight="1">
      <c r="A20" s="389" t="s">
        <v>190</v>
      </c>
      <c r="B20" s="365">
        <v>60</v>
      </c>
      <c r="C20" s="366">
        <v>5</v>
      </c>
      <c r="D20" s="367">
        <v>48</v>
      </c>
      <c r="E20" s="367">
        <v>14</v>
      </c>
      <c r="F20" s="368">
        <f aca="true" t="shared" si="3" ref="F20:F31">SUM(C20+D20+E20)</f>
        <v>67</v>
      </c>
      <c r="G20" s="369">
        <v>5</v>
      </c>
      <c r="H20" s="367">
        <v>48</v>
      </c>
      <c r="I20" s="370">
        <v>12</v>
      </c>
      <c r="J20" s="371">
        <f aca="true" t="shared" si="4" ref="J20:J31">SUM(G20+H20+I20)</f>
        <v>65</v>
      </c>
      <c r="K20" s="365">
        <v>2</v>
      </c>
    </row>
    <row r="21" spans="1:11" ht="22.5" customHeight="1">
      <c r="A21" s="390" t="s">
        <v>191</v>
      </c>
      <c r="B21" s="365">
        <v>60</v>
      </c>
      <c r="C21" s="366">
        <v>1</v>
      </c>
      <c r="D21" s="367">
        <v>49</v>
      </c>
      <c r="E21" s="367">
        <v>20</v>
      </c>
      <c r="F21" s="368">
        <f t="shared" si="3"/>
        <v>70</v>
      </c>
      <c r="G21" s="369">
        <v>1</v>
      </c>
      <c r="H21" s="367">
        <v>45</v>
      </c>
      <c r="I21" s="370">
        <v>17</v>
      </c>
      <c r="J21" s="371">
        <f t="shared" si="4"/>
        <v>63</v>
      </c>
      <c r="K21" s="365">
        <v>7</v>
      </c>
    </row>
    <row r="22" spans="1:11" ht="22.5" customHeight="1">
      <c r="A22" s="390" t="s">
        <v>192</v>
      </c>
      <c r="B22" s="365">
        <v>50</v>
      </c>
      <c r="C22" s="366">
        <v>23</v>
      </c>
      <c r="D22" s="367">
        <v>32</v>
      </c>
      <c r="E22" s="367">
        <v>11</v>
      </c>
      <c r="F22" s="368">
        <f t="shared" si="3"/>
        <v>66</v>
      </c>
      <c r="G22" s="369">
        <v>21</v>
      </c>
      <c r="H22" s="367">
        <v>29</v>
      </c>
      <c r="I22" s="370">
        <v>10</v>
      </c>
      <c r="J22" s="371">
        <f t="shared" si="4"/>
        <v>60</v>
      </c>
      <c r="K22" s="365">
        <v>6</v>
      </c>
    </row>
    <row r="23" spans="1:11" ht="22.5" customHeight="1">
      <c r="A23" s="390" t="s">
        <v>193</v>
      </c>
      <c r="B23" s="365">
        <v>60</v>
      </c>
      <c r="C23" s="366">
        <v>4</v>
      </c>
      <c r="D23" s="367">
        <v>49</v>
      </c>
      <c r="E23" s="367">
        <v>13</v>
      </c>
      <c r="F23" s="368">
        <f t="shared" si="3"/>
        <v>66</v>
      </c>
      <c r="G23" s="369">
        <v>4</v>
      </c>
      <c r="H23" s="367">
        <v>47</v>
      </c>
      <c r="I23" s="370">
        <v>11</v>
      </c>
      <c r="J23" s="371">
        <f t="shared" si="4"/>
        <v>62</v>
      </c>
      <c r="K23" s="365">
        <v>4</v>
      </c>
    </row>
    <row r="24" spans="1:11" ht="22.5" customHeight="1">
      <c r="A24" s="389" t="s">
        <v>194</v>
      </c>
      <c r="B24" s="365">
        <v>60</v>
      </c>
      <c r="C24" s="366">
        <v>6</v>
      </c>
      <c r="D24" s="367">
        <v>57</v>
      </c>
      <c r="E24" s="367">
        <v>19</v>
      </c>
      <c r="F24" s="368">
        <f t="shared" si="3"/>
        <v>82</v>
      </c>
      <c r="G24" s="369">
        <v>6</v>
      </c>
      <c r="H24" s="367">
        <v>54</v>
      </c>
      <c r="I24" s="370">
        <v>16</v>
      </c>
      <c r="J24" s="371">
        <f t="shared" si="4"/>
        <v>76</v>
      </c>
      <c r="K24" s="365">
        <v>6</v>
      </c>
    </row>
    <row r="25" spans="1:11" ht="22.5" customHeight="1">
      <c r="A25" s="390" t="s">
        <v>195</v>
      </c>
      <c r="B25" s="365">
        <v>50</v>
      </c>
      <c r="C25" s="366">
        <v>24</v>
      </c>
      <c r="D25" s="367">
        <v>28</v>
      </c>
      <c r="E25" s="367">
        <v>8</v>
      </c>
      <c r="F25" s="368">
        <f t="shared" si="3"/>
        <v>60</v>
      </c>
      <c r="G25" s="369">
        <v>23</v>
      </c>
      <c r="H25" s="367">
        <v>28</v>
      </c>
      <c r="I25" s="370">
        <v>6</v>
      </c>
      <c r="J25" s="371">
        <f t="shared" si="4"/>
        <v>57</v>
      </c>
      <c r="K25" s="365">
        <v>3</v>
      </c>
    </row>
    <row r="26" spans="1:11" ht="22.5" customHeight="1">
      <c r="A26" s="390" t="s">
        <v>196</v>
      </c>
      <c r="B26" s="365">
        <v>40</v>
      </c>
      <c r="C26" s="366">
        <v>1</v>
      </c>
      <c r="D26" s="367">
        <v>57</v>
      </c>
      <c r="E26" s="367">
        <v>13</v>
      </c>
      <c r="F26" s="368">
        <f t="shared" si="3"/>
        <v>71</v>
      </c>
      <c r="G26" s="369">
        <v>1</v>
      </c>
      <c r="H26" s="367">
        <v>54</v>
      </c>
      <c r="I26" s="370">
        <v>13</v>
      </c>
      <c r="J26" s="371">
        <f t="shared" si="4"/>
        <v>68</v>
      </c>
      <c r="K26" s="365">
        <v>3</v>
      </c>
    </row>
    <row r="27" spans="1:11" ht="22.5" customHeight="1">
      <c r="A27" s="390" t="s">
        <v>197</v>
      </c>
      <c r="B27" s="365">
        <v>40</v>
      </c>
      <c r="C27" s="366">
        <v>7</v>
      </c>
      <c r="D27" s="367">
        <v>28</v>
      </c>
      <c r="E27" s="367">
        <v>13</v>
      </c>
      <c r="F27" s="368">
        <f t="shared" si="3"/>
        <v>48</v>
      </c>
      <c r="G27" s="369">
        <v>7</v>
      </c>
      <c r="H27" s="367">
        <v>27</v>
      </c>
      <c r="I27" s="370">
        <v>11</v>
      </c>
      <c r="J27" s="371">
        <f t="shared" si="4"/>
        <v>45</v>
      </c>
      <c r="K27" s="365">
        <v>3</v>
      </c>
    </row>
    <row r="28" spans="1:11" ht="22.5" customHeight="1">
      <c r="A28" s="390" t="s">
        <v>198</v>
      </c>
      <c r="B28" s="365">
        <v>50</v>
      </c>
      <c r="C28" s="366">
        <v>6</v>
      </c>
      <c r="D28" s="367">
        <v>40</v>
      </c>
      <c r="E28" s="367">
        <v>15</v>
      </c>
      <c r="F28" s="368">
        <f t="shared" si="3"/>
        <v>61</v>
      </c>
      <c r="G28" s="369">
        <v>5</v>
      </c>
      <c r="H28" s="367">
        <v>36</v>
      </c>
      <c r="I28" s="370">
        <v>14</v>
      </c>
      <c r="J28" s="371">
        <f t="shared" si="4"/>
        <v>55</v>
      </c>
      <c r="K28" s="365">
        <v>6</v>
      </c>
    </row>
    <row r="29" spans="1:11" ht="22.5" customHeight="1">
      <c r="A29" s="390" t="s">
        <v>199</v>
      </c>
      <c r="B29" s="365">
        <v>50</v>
      </c>
      <c r="C29" s="366">
        <v>23</v>
      </c>
      <c r="D29" s="367">
        <v>30</v>
      </c>
      <c r="E29" s="367">
        <v>12</v>
      </c>
      <c r="F29" s="368">
        <f t="shared" si="3"/>
        <v>65</v>
      </c>
      <c r="G29" s="369">
        <v>23</v>
      </c>
      <c r="H29" s="367">
        <v>28</v>
      </c>
      <c r="I29" s="370">
        <v>9</v>
      </c>
      <c r="J29" s="371">
        <f t="shared" si="4"/>
        <v>60</v>
      </c>
      <c r="K29" s="365">
        <v>5</v>
      </c>
    </row>
    <row r="30" spans="1:11" ht="22.5" customHeight="1">
      <c r="A30" s="390" t="s">
        <v>200</v>
      </c>
      <c r="B30" s="365">
        <v>50</v>
      </c>
      <c r="C30" s="366">
        <v>2</v>
      </c>
      <c r="D30" s="367">
        <v>57</v>
      </c>
      <c r="E30" s="367">
        <v>12</v>
      </c>
      <c r="F30" s="368">
        <f t="shared" si="3"/>
        <v>71</v>
      </c>
      <c r="G30" s="369">
        <v>2</v>
      </c>
      <c r="H30" s="367">
        <v>50</v>
      </c>
      <c r="I30" s="370">
        <v>11</v>
      </c>
      <c r="J30" s="371">
        <f t="shared" si="4"/>
        <v>63</v>
      </c>
      <c r="K30" s="365">
        <v>8</v>
      </c>
    </row>
    <row r="31" spans="1:11" ht="22.5" customHeight="1">
      <c r="A31" s="372" t="s">
        <v>201</v>
      </c>
      <c r="B31" s="373">
        <v>60</v>
      </c>
      <c r="C31" s="374">
        <v>12</v>
      </c>
      <c r="D31" s="375">
        <v>53</v>
      </c>
      <c r="E31" s="375">
        <v>15</v>
      </c>
      <c r="F31" s="376">
        <f t="shared" si="3"/>
        <v>80</v>
      </c>
      <c r="G31" s="377">
        <v>11</v>
      </c>
      <c r="H31" s="375">
        <v>53</v>
      </c>
      <c r="I31" s="378">
        <v>14</v>
      </c>
      <c r="J31" s="379">
        <f t="shared" si="4"/>
        <v>78</v>
      </c>
      <c r="K31" s="373">
        <v>2</v>
      </c>
    </row>
    <row r="32" spans="1:11" ht="22.5" customHeight="1" thickBot="1">
      <c r="A32" s="380" t="s">
        <v>6</v>
      </c>
      <c r="B32" s="381">
        <f aca="true" t="shared" si="5" ref="B32:K32">SUM(B20:B31)</f>
        <v>630</v>
      </c>
      <c r="C32" s="382">
        <f t="shared" si="5"/>
        <v>114</v>
      </c>
      <c r="D32" s="383">
        <f t="shared" si="5"/>
        <v>528</v>
      </c>
      <c r="E32" s="383">
        <f t="shared" si="5"/>
        <v>165</v>
      </c>
      <c r="F32" s="384">
        <f t="shared" si="5"/>
        <v>807</v>
      </c>
      <c r="G32" s="385">
        <f t="shared" si="5"/>
        <v>109</v>
      </c>
      <c r="H32" s="383">
        <f t="shared" si="5"/>
        <v>499</v>
      </c>
      <c r="I32" s="386">
        <f t="shared" si="5"/>
        <v>144</v>
      </c>
      <c r="J32" s="387">
        <f t="shared" si="5"/>
        <v>752</v>
      </c>
      <c r="K32" s="381">
        <f t="shared" si="5"/>
        <v>55</v>
      </c>
    </row>
    <row r="33" spans="1:11" ht="22.5" customHeight="1" thickTop="1">
      <c r="A33" s="391" t="s">
        <v>204</v>
      </c>
      <c r="B33" s="392"/>
      <c r="C33" s="393"/>
      <c r="D33" s="394"/>
      <c r="E33" s="395"/>
      <c r="F33" s="396"/>
      <c r="G33" s="395"/>
      <c r="H33" s="394"/>
      <c r="I33" s="395"/>
      <c r="J33" s="397"/>
      <c r="K33" s="398"/>
    </row>
    <row r="34" spans="1:11" ht="22.5" customHeight="1">
      <c r="A34" s="388" t="s">
        <v>202</v>
      </c>
      <c r="B34" s="356"/>
      <c r="C34" s="357"/>
      <c r="D34" s="358"/>
      <c r="E34" s="358"/>
      <c r="F34" s="359"/>
      <c r="G34" s="360"/>
      <c r="H34" s="358"/>
      <c r="I34" s="361"/>
      <c r="J34" s="362"/>
      <c r="K34" s="356"/>
    </row>
    <row r="35" spans="1:11" ht="22.5" customHeight="1">
      <c r="A35" s="390" t="s">
        <v>203</v>
      </c>
      <c r="B35" s="365">
        <v>300</v>
      </c>
      <c r="C35" s="366">
        <v>41</v>
      </c>
      <c r="D35" s="367">
        <v>235</v>
      </c>
      <c r="E35" s="367">
        <v>109</v>
      </c>
      <c r="F35" s="368">
        <f>SUM(C35+D35+E35)</f>
        <v>385</v>
      </c>
      <c r="G35" s="369">
        <v>38</v>
      </c>
      <c r="H35" s="367">
        <v>226</v>
      </c>
      <c r="I35" s="370">
        <v>99</v>
      </c>
      <c r="J35" s="371">
        <f>SUM(G35+H35+I35)</f>
        <v>363</v>
      </c>
      <c r="K35" s="365">
        <v>22</v>
      </c>
    </row>
    <row r="36" spans="1:11" ht="22.5" customHeight="1" thickBot="1">
      <c r="A36" s="380" t="s">
        <v>6</v>
      </c>
      <c r="B36" s="381">
        <f aca="true" t="shared" si="6" ref="B36:K36">SUM(B35:B35)</f>
        <v>300</v>
      </c>
      <c r="C36" s="382">
        <f t="shared" si="6"/>
        <v>41</v>
      </c>
      <c r="D36" s="383">
        <f t="shared" si="6"/>
        <v>235</v>
      </c>
      <c r="E36" s="383">
        <f t="shared" si="6"/>
        <v>109</v>
      </c>
      <c r="F36" s="384">
        <f t="shared" si="6"/>
        <v>385</v>
      </c>
      <c r="G36" s="385">
        <f t="shared" si="6"/>
        <v>38</v>
      </c>
      <c r="H36" s="383">
        <f t="shared" si="6"/>
        <v>226</v>
      </c>
      <c r="I36" s="386">
        <f t="shared" si="6"/>
        <v>99</v>
      </c>
      <c r="J36" s="387">
        <f t="shared" si="6"/>
        <v>363</v>
      </c>
      <c r="K36" s="381">
        <f t="shared" si="6"/>
        <v>22</v>
      </c>
    </row>
    <row r="37" spans="1:11" ht="22.5" customHeight="1" thickTop="1">
      <c r="A37" s="363" t="s">
        <v>205</v>
      </c>
      <c r="B37" s="399"/>
      <c r="C37" s="400"/>
      <c r="D37" s="401"/>
      <c r="E37" s="402"/>
      <c r="F37" s="403"/>
      <c r="G37" s="404"/>
      <c r="H37" s="401"/>
      <c r="I37" s="404"/>
      <c r="J37" s="405"/>
      <c r="K37" s="406"/>
    </row>
    <row r="38" spans="1:11" ht="22.5" customHeight="1">
      <c r="A38" s="407" t="s">
        <v>206</v>
      </c>
      <c r="B38" s="408">
        <v>60</v>
      </c>
      <c r="C38" s="409">
        <v>54</v>
      </c>
      <c r="D38" s="410">
        <v>23</v>
      </c>
      <c r="E38" s="411">
        <v>0</v>
      </c>
      <c r="F38" s="396">
        <f>SUM(C38:E38)</f>
        <v>77</v>
      </c>
      <c r="G38" s="411">
        <v>51</v>
      </c>
      <c r="H38" s="410">
        <v>22</v>
      </c>
      <c r="I38" s="412">
        <v>0</v>
      </c>
      <c r="J38" s="397">
        <f>SUM(G38+H38+I38)</f>
        <v>73</v>
      </c>
      <c r="K38" s="398">
        <v>4</v>
      </c>
    </row>
    <row r="39" spans="1:11" ht="22.5" customHeight="1">
      <c r="A39" s="364" t="s">
        <v>207</v>
      </c>
      <c r="B39" s="413">
        <v>60</v>
      </c>
      <c r="C39" s="414">
        <v>48</v>
      </c>
      <c r="D39" s="367">
        <v>31</v>
      </c>
      <c r="E39" s="415">
        <v>0</v>
      </c>
      <c r="F39" s="416">
        <f>SUM(C39:E39)</f>
        <v>79</v>
      </c>
      <c r="G39" s="415">
        <v>43</v>
      </c>
      <c r="H39" s="367">
        <v>30</v>
      </c>
      <c r="I39" s="417">
        <v>0</v>
      </c>
      <c r="J39" s="418">
        <f>SUM(G39+H39+I39)</f>
        <v>73</v>
      </c>
      <c r="K39" s="419">
        <v>6</v>
      </c>
    </row>
    <row r="40" spans="1:11" ht="22.5" customHeight="1">
      <c r="A40" s="407" t="s">
        <v>208</v>
      </c>
      <c r="B40" s="408">
        <v>40</v>
      </c>
      <c r="C40" s="409">
        <v>25</v>
      </c>
      <c r="D40" s="410">
        <v>12</v>
      </c>
      <c r="E40" s="411">
        <v>0</v>
      </c>
      <c r="F40" s="420">
        <f>SUM(C40:E40)</f>
        <v>37</v>
      </c>
      <c r="G40" s="421">
        <v>23</v>
      </c>
      <c r="H40" s="410">
        <v>11</v>
      </c>
      <c r="I40" s="422">
        <v>0</v>
      </c>
      <c r="J40" s="397">
        <f>SUM(G40+H40+I40)</f>
        <v>34</v>
      </c>
      <c r="K40" s="423">
        <v>3</v>
      </c>
    </row>
    <row r="41" spans="1:11" ht="22.5" customHeight="1" thickBot="1">
      <c r="A41" s="380" t="s">
        <v>6</v>
      </c>
      <c r="B41" s="424">
        <f>SUM(B38:B40)</f>
        <v>160</v>
      </c>
      <c r="C41" s="425">
        <f>SUM(C38:C40)</f>
        <v>127</v>
      </c>
      <c r="D41" s="426">
        <f>SUM(D38:D40)</f>
        <v>66</v>
      </c>
      <c r="E41" s="427">
        <f>SUM(E38:E40)</f>
        <v>0</v>
      </c>
      <c r="F41" s="428">
        <f>SUM(C41:E41)</f>
        <v>193</v>
      </c>
      <c r="G41" s="385">
        <f>SUM(G38:G40)</f>
        <v>117</v>
      </c>
      <c r="H41" s="385">
        <f>SUM(H38:H40)</f>
        <v>63</v>
      </c>
      <c r="I41" s="385">
        <f>SUM(I38:I40)</f>
        <v>0</v>
      </c>
      <c r="J41" s="380">
        <f>SUM(J38:J40)</f>
        <v>180</v>
      </c>
      <c r="K41" s="381">
        <f>SUM(K38:K40)</f>
        <v>13</v>
      </c>
    </row>
    <row r="42" spans="1:11" ht="22.5" customHeight="1" thickTop="1">
      <c r="A42" s="363" t="s">
        <v>209</v>
      </c>
      <c r="B42" s="356"/>
      <c r="C42" s="357"/>
      <c r="D42" s="358"/>
      <c r="E42" s="358"/>
      <c r="F42" s="359"/>
      <c r="G42" s="360"/>
      <c r="H42" s="358"/>
      <c r="I42" s="361"/>
      <c r="J42" s="362"/>
      <c r="K42" s="356"/>
    </row>
    <row r="43" spans="1:11" ht="22.5" customHeight="1">
      <c r="A43" s="364" t="s">
        <v>210</v>
      </c>
      <c r="B43" s="365">
        <v>80</v>
      </c>
      <c r="C43" s="366">
        <v>62</v>
      </c>
      <c r="D43" s="367">
        <v>27</v>
      </c>
      <c r="E43" s="367">
        <v>22</v>
      </c>
      <c r="F43" s="368">
        <f>SUM(C43+D43+E43)</f>
        <v>111</v>
      </c>
      <c r="G43" s="369">
        <v>62</v>
      </c>
      <c r="H43" s="367">
        <v>26</v>
      </c>
      <c r="I43" s="370">
        <v>19</v>
      </c>
      <c r="J43" s="371">
        <f>SUM(G43+H43+I43)</f>
        <v>107</v>
      </c>
      <c r="K43" s="365">
        <v>4</v>
      </c>
    </row>
    <row r="44" spans="1:11" ht="22.5" customHeight="1">
      <c r="A44" s="364" t="s">
        <v>211</v>
      </c>
      <c r="B44" s="365">
        <v>80</v>
      </c>
      <c r="C44" s="366">
        <v>3</v>
      </c>
      <c r="D44" s="367">
        <v>56</v>
      </c>
      <c r="E44" s="367">
        <v>29</v>
      </c>
      <c r="F44" s="368">
        <f>SUM(C44+D44+E44)</f>
        <v>88</v>
      </c>
      <c r="G44" s="369">
        <v>2</v>
      </c>
      <c r="H44" s="367">
        <v>53</v>
      </c>
      <c r="I44" s="370">
        <v>27</v>
      </c>
      <c r="J44" s="371">
        <f>SUM(G44+H44+I44)</f>
        <v>82</v>
      </c>
      <c r="K44" s="365">
        <v>6</v>
      </c>
    </row>
    <row r="45" spans="1:11" ht="22.5" customHeight="1">
      <c r="A45" s="364" t="s">
        <v>212</v>
      </c>
      <c r="B45" s="365">
        <v>100</v>
      </c>
      <c r="C45" s="366">
        <v>8</v>
      </c>
      <c r="D45" s="367">
        <v>80</v>
      </c>
      <c r="E45" s="367">
        <v>29</v>
      </c>
      <c r="F45" s="368">
        <f>SUM(C45+D45+E45)</f>
        <v>117</v>
      </c>
      <c r="G45" s="369">
        <v>7</v>
      </c>
      <c r="H45" s="367">
        <v>76</v>
      </c>
      <c r="I45" s="370">
        <v>25</v>
      </c>
      <c r="J45" s="371">
        <f>SUM(G45+H45+I45)</f>
        <v>108</v>
      </c>
      <c r="K45" s="365">
        <v>9</v>
      </c>
    </row>
    <row r="46" spans="1:11" ht="22.5" customHeight="1">
      <c r="A46" s="364" t="s">
        <v>213</v>
      </c>
      <c r="B46" s="365">
        <v>80</v>
      </c>
      <c r="C46" s="366">
        <v>6</v>
      </c>
      <c r="D46" s="367">
        <v>73</v>
      </c>
      <c r="E46" s="367">
        <v>15</v>
      </c>
      <c r="F46" s="368">
        <f>SUM(C46+D46+E46)</f>
        <v>94</v>
      </c>
      <c r="G46" s="369">
        <v>5</v>
      </c>
      <c r="H46" s="367">
        <v>71</v>
      </c>
      <c r="I46" s="370">
        <v>15</v>
      </c>
      <c r="J46" s="371">
        <f>SUM(G46+H46+I46)</f>
        <v>91</v>
      </c>
      <c r="K46" s="365">
        <v>3</v>
      </c>
    </row>
    <row r="47" spans="1:11" ht="22.5" customHeight="1">
      <c r="A47" s="429" t="s">
        <v>214</v>
      </c>
      <c r="B47" s="373">
        <v>80</v>
      </c>
      <c r="C47" s="374">
        <v>7</v>
      </c>
      <c r="D47" s="375">
        <v>68</v>
      </c>
      <c r="E47" s="375">
        <v>33</v>
      </c>
      <c r="F47" s="430">
        <f>SUM(C47+D47+E47)</f>
        <v>108</v>
      </c>
      <c r="G47" s="377">
        <v>6</v>
      </c>
      <c r="H47" s="375">
        <v>65</v>
      </c>
      <c r="I47" s="378">
        <v>30</v>
      </c>
      <c r="J47" s="431">
        <f>SUM(G47+H47+I47)</f>
        <v>101</v>
      </c>
      <c r="K47" s="373">
        <v>7</v>
      </c>
    </row>
    <row r="48" spans="1:11" ht="22.5" customHeight="1" thickBot="1">
      <c r="A48" s="387" t="s">
        <v>6</v>
      </c>
      <c r="B48" s="381">
        <f aca="true" t="shared" si="7" ref="B48:K48">SUM(B43:B47)</f>
        <v>420</v>
      </c>
      <c r="C48" s="382">
        <f t="shared" si="7"/>
        <v>86</v>
      </c>
      <c r="D48" s="383">
        <f t="shared" si="7"/>
        <v>304</v>
      </c>
      <c r="E48" s="383">
        <f t="shared" si="7"/>
        <v>128</v>
      </c>
      <c r="F48" s="432">
        <f t="shared" si="7"/>
        <v>518</v>
      </c>
      <c r="G48" s="385">
        <f t="shared" si="7"/>
        <v>82</v>
      </c>
      <c r="H48" s="383">
        <f t="shared" si="7"/>
        <v>291</v>
      </c>
      <c r="I48" s="386">
        <f t="shared" si="7"/>
        <v>116</v>
      </c>
      <c r="J48" s="387">
        <f t="shared" si="7"/>
        <v>489</v>
      </c>
      <c r="K48" s="381">
        <f t="shared" si="7"/>
        <v>29</v>
      </c>
    </row>
    <row r="49" spans="1:11" ht="22.5" customHeight="1" thickBot="1" thickTop="1">
      <c r="A49" s="433" t="s">
        <v>215</v>
      </c>
      <c r="B49" s="434">
        <f aca="true" t="shared" si="8" ref="B49:K49">SUM(B18+B32+B36+B41+B48)</f>
        <v>2080</v>
      </c>
      <c r="C49" s="435">
        <f t="shared" si="8"/>
        <v>556</v>
      </c>
      <c r="D49" s="436">
        <f t="shared" si="8"/>
        <v>1536</v>
      </c>
      <c r="E49" s="437">
        <f t="shared" si="8"/>
        <v>561</v>
      </c>
      <c r="F49" s="438">
        <f t="shared" si="8"/>
        <v>2653</v>
      </c>
      <c r="G49" s="439">
        <f t="shared" si="8"/>
        <v>521</v>
      </c>
      <c r="H49" s="436">
        <f t="shared" si="8"/>
        <v>1460</v>
      </c>
      <c r="I49" s="437">
        <f t="shared" si="8"/>
        <v>507</v>
      </c>
      <c r="J49" s="440">
        <f t="shared" si="8"/>
        <v>2488</v>
      </c>
      <c r="K49" s="434">
        <f t="shared" si="8"/>
        <v>165</v>
      </c>
    </row>
    <row r="50" spans="1:11" ht="22.5" customHeight="1" thickTop="1">
      <c r="A50" s="262" t="s">
        <v>130</v>
      </c>
      <c r="B50" s="263"/>
      <c r="C50" s="264"/>
      <c r="D50" s="265"/>
      <c r="E50" s="266"/>
      <c r="F50" s="267"/>
      <c r="G50" s="266"/>
      <c r="H50" s="265"/>
      <c r="I50" s="266"/>
      <c r="J50" s="268"/>
      <c r="K50" s="269"/>
    </row>
    <row r="51" spans="1:11" ht="22.5" customHeight="1">
      <c r="A51" s="270" t="s">
        <v>399</v>
      </c>
      <c r="B51" s="271"/>
      <c r="C51" s="272"/>
      <c r="D51" s="273"/>
      <c r="E51" s="273"/>
      <c r="F51" s="274"/>
      <c r="G51" s="275"/>
      <c r="H51" s="273"/>
      <c r="I51" s="276"/>
      <c r="J51" s="277"/>
      <c r="K51" s="278"/>
    </row>
    <row r="52" spans="1:11" ht="22.5" customHeight="1">
      <c r="A52" s="279" t="s">
        <v>400</v>
      </c>
      <c r="B52" s="280">
        <v>50</v>
      </c>
      <c r="C52" s="281">
        <v>4</v>
      </c>
      <c r="D52" s="282">
        <v>38</v>
      </c>
      <c r="E52" s="282">
        <v>17</v>
      </c>
      <c r="F52" s="283">
        <f aca="true" t="shared" si="9" ref="F52:F62">SUM(C52+D52+E52)</f>
        <v>59</v>
      </c>
      <c r="G52" s="284">
        <v>4</v>
      </c>
      <c r="H52" s="282">
        <v>36</v>
      </c>
      <c r="I52" s="285">
        <v>15</v>
      </c>
      <c r="J52" s="286">
        <f aca="true" t="shared" si="10" ref="J52:J62">SUM(G52+H52+I52)</f>
        <v>55</v>
      </c>
      <c r="K52" s="287">
        <f>SUM(F52-J52)</f>
        <v>4</v>
      </c>
    </row>
    <row r="53" spans="1:11" ht="22.5" customHeight="1">
      <c r="A53" s="279" t="s">
        <v>401</v>
      </c>
      <c r="B53" s="280">
        <v>60</v>
      </c>
      <c r="C53" s="281">
        <v>4</v>
      </c>
      <c r="D53" s="282">
        <v>50</v>
      </c>
      <c r="E53" s="282">
        <v>12</v>
      </c>
      <c r="F53" s="283">
        <f t="shared" si="9"/>
        <v>66</v>
      </c>
      <c r="G53" s="284">
        <v>3</v>
      </c>
      <c r="H53" s="282">
        <v>48</v>
      </c>
      <c r="I53" s="285">
        <v>10</v>
      </c>
      <c r="J53" s="286">
        <f t="shared" si="10"/>
        <v>61</v>
      </c>
      <c r="K53" s="287">
        <f aca="true" t="shared" si="11" ref="K53:K62">SUM(F53-J53)</f>
        <v>5</v>
      </c>
    </row>
    <row r="54" spans="1:11" ht="22.5" customHeight="1">
      <c r="A54" s="279" t="s">
        <v>402</v>
      </c>
      <c r="B54" s="280">
        <v>40</v>
      </c>
      <c r="C54" s="281">
        <v>6</v>
      </c>
      <c r="D54" s="282">
        <v>27</v>
      </c>
      <c r="E54" s="282">
        <v>16</v>
      </c>
      <c r="F54" s="283">
        <f t="shared" si="9"/>
        <v>49</v>
      </c>
      <c r="G54" s="284">
        <v>5</v>
      </c>
      <c r="H54" s="282">
        <v>24</v>
      </c>
      <c r="I54" s="285">
        <v>14</v>
      </c>
      <c r="J54" s="286">
        <f t="shared" si="10"/>
        <v>43</v>
      </c>
      <c r="K54" s="287">
        <f t="shared" si="11"/>
        <v>6</v>
      </c>
    </row>
    <row r="55" spans="1:11" ht="22.5" customHeight="1">
      <c r="A55" s="279" t="s">
        <v>403</v>
      </c>
      <c r="B55" s="280">
        <v>80</v>
      </c>
      <c r="C55" s="281">
        <v>2</v>
      </c>
      <c r="D55" s="282">
        <v>70</v>
      </c>
      <c r="E55" s="282">
        <v>22</v>
      </c>
      <c r="F55" s="283">
        <f t="shared" si="9"/>
        <v>94</v>
      </c>
      <c r="G55" s="284">
        <v>1</v>
      </c>
      <c r="H55" s="282">
        <v>69</v>
      </c>
      <c r="I55" s="285">
        <v>21</v>
      </c>
      <c r="J55" s="286">
        <f t="shared" si="10"/>
        <v>91</v>
      </c>
      <c r="K55" s="287">
        <f t="shared" si="11"/>
        <v>3</v>
      </c>
    </row>
    <row r="56" spans="1:11" ht="22.5" customHeight="1">
      <c r="A56" s="279" t="s">
        <v>404</v>
      </c>
      <c r="B56" s="280">
        <v>80</v>
      </c>
      <c r="C56" s="281">
        <v>2</v>
      </c>
      <c r="D56" s="282">
        <v>64</v>
      </c>
      <c r="E56" s="282">
        <v>12</v>
      </c>
      <c r="F56" s="283">
        <f t="shared" si="9"/>
        <v>78</v>
      </c>
      <c r="G56" s="284">
        <v>2</v>
      </c>
      <c r="H56" s="282">
        <v>54</v>
      </c>
      <c r="I56" s="285">
        <v>10</v>
      </c>
      <c r="J56" s="286">
        <f t="shared" si="10"/>
        <v>66</v>
      </c>
      <c r="K56" s="287">
        <f t="shared" si="11"/>
        <v>12</v>
      </c>
    </row>
    <row r="57" spans="1:11" ht="22.5" customHeight="1">
      <c r="A57" s="279" t="s">
        <v>405</v>
      </c>
      <c r="B57" s="280">
        <v>40</v>
      </c>
      <c r="C57" s="281">
        <v>4</v>
      </c>
      <c r="D57" s="282">
        <v>29</v>
      </c>
      <c r="E57" s="282">
        <v>19</v>
      </c>
      <c r="F57" s="283">
        <f t="shared" si="9"/>
        <v>52</v>
      </c>
      <c r="G57" s="284">
        <v>2</v>
      </c>
      <c r="H57" s="282">
        <v>23</v>
      </c>
      <c r="I57" s="285">
        <v>16</v>
      </c>
      <c r="J57" s="286">
        <f t="shared" si="10"/>
        <v>41</v>
      </c>
      <c r="K57" s="287">
        <f t="shared" si="11"/>
        <v>11</v>
      </c>
    </row>
    <row r="58" spans="1:11" ht="22.5" customHeight="1">
      <c r="A58" s="279" t="s">
        <v>406</v>
      </c>
      <c r="B58" s="280">
        <v>40</v>
      </c>
      <c r="C58" s="281">
        <v>2</v>
      </c>
      <c r="D58" s="282">
        <v>5</v>
      </c>
      <c r="E58" s="282">
        <v>1</v>
      </c>
      <c r="F58" s="283">
        <f t="shared" si="9"/>
        <v>8</v>
      </c>
      <c r="G58" s="284">
        <v>2</v>
      </c>
      <c r="H58" s="282">
        <v>3</v>
      </c>
      <c r="I58" s="285">
        <v>0</v>
      </c>
      <c r="J58" s="286">
        <f t="shared" si="10"/>
        <v>5</v>
      </c>
      <c r="K58" s="287">
        <f t="shared" si="11"/>
        <v>3</v>
      </c>
    </row>
    <row r="59" spans="1:11" ht="22.5" customHeight="1">
      <c r="A59" s="279" t="s">
        <v>407</v>
      </c>
      <c r="B59" s="280">
        <v>80</v>
      </c>
      <c r="C59" s="281">
        <v>1</v>
      </c>
      <c r="D59" s="282">
        <v>63</v>
      </c>
      <c r="E59" s="282">
        <v>15</v>
      </c>
      <c r="F59" s="283">
        <f t="shared" si="9"/>
        <v>79</v>
      </c>
      <c r="G59" s="284">
        <v>1</v>
      </c>
      <c r="H59" s="282">
        <v>55</v>
      </c>
      <c r="I59" s="285">
        <v>11</v>
      </c>
      <c r="J59" s="286">
        <f t="shared" si="10"/>
        <v>67</v>
      </c>
      <c r="K59" s="287">
        <f t="shared" si="11"/>
        <v>12</v>
      </c>
    </row>
    <row r="60" spans="1:11" ht="22.5" customHeight="1">
      <c r="A60" s="279" t="s">
        <v>408</v>
      </c>
      <c r="B60" s="280">
        <v>40</v>
      </c>
      <c r="C60" s="281">
        <v>2</v>
      </c>
      <c r="D60" s="282">
        <v>10</v>
      </c>
      <c r="E60" s="282">
        <v>6</v>
      </c>
      <c r="F60" s="283">
        <f t="shared" si="9"/>
        <v>18</v>
      </c>
      <c r="G60" s="284">
        <v>1</v>
      </c>
      <c r="H60" s="282">
        <v>7</v>
      </c>
      <c r="I60" s="285">
        <v>5</v>
      </c>
      <c r="J60" s="286">
        <f t="shared" si="10"/>
        <v>13</v>
      </c>
      <c r="K60" s="287">
        <f t="shared" si="11"/>
        <v>5</v>
      </c>
    </row>
    <row r="61" spans="1:11" ht="22.5" customHeight="1">
      <c r="A61" s="279" t="s">
        <v>409</v>
      </c>
      <c r="B61" s="280">
        <v>70</v>
      </c>
      <c r="C61" s="281">
        <v>4</v>
      </c>
      <c r="D61" s="282">
        <v>66</v>
      </c>
      <c r="E61" s="282">
        <v>12</v>
      </c>
      <c r="F61" s="283">
        <f t="shared" si="9"/>
        <v>82</v>
      </c>
      <c r="G61" s="284">
        <v>4</v>
      </c>
      <c r="H61" s="282">
        <v>61</v>
      </c>
      <c r="I61" s="285">
        <v>9</v>
      </c>
      <c r="J61" s="286">
        <f t="shared" si="10"/>
        <v>74</v>
      </c>
      <c r="K61" s="287">
        <f t="shared" si="11"/>
        <v>8</v>
      </c>
    </row>
    <row r="62" spans="1:11" ht="22.5" customHeight="1">
      <c r="A62" s="288" t="s">
        <v>410</v>
      </c>
      <c r="B62" s="289">
        <v>40</v>
      </c>
      <c r="C62" s="290">
        <v>2</v>
      </c>
      <c r="D62" s="291">
        <v>15</v>
      </c>
      <c r="E62" s="291">
        <v>0</v>
      </c>
      <c r="F62" s="292">
        <f t="shared" si="9"/>
        <v>17</v>
      </c>
      <c r="G62" s="293">
        <v>1</v>
      </c>
      <c r="H62" s="291">
        <v>14</v>
      </c>
      <c r="I62" s="294">
        <v>0</v>
      </c>
      <c r="J62" s="295">
        <f t="shared" si="10"/>
        <v>15</v>
      </c>
      <c r="K62" s="287">
        <f t="shared" si="11"/>
        <v>2</v>
      </c>
    </row>
    <row r="63" spans="1:11" ht="22.5" customHeight="1" thickBot="1">
      <c r="A63" s="296" t="s">
        <v>6</v>
      </c>
      <c r="B63" s="297">
        <f aca="true" t="shared" si="12" ref="B63:K63">SUM(B52:B62)</f>
        <v>620</v>
      </c>
      <c r="C63" s="298">
        <f t="shared" si="12"/>
        <v>33</v>
      </c>
      <c r="D63" s="299">
        <f t="shared" si="12"/>
        <v>437</v>
      </c>
      <c r="E63" s="299">
        <f t="shared" si="12"/>
        <v>132</v>
      </c>
      <c r="F63" s="300">
        <f t="shared" si="12"/>
        <v>602</v>
      </c>
      <c r="G63" s="301">
        <f t="shared" si="12"/>
        <v>26</v>
      </c>
      <c r="H63" s="299">
        <f t="shared" si="12"/>
        <v>394</v>
      </c>
      <c r="I63" s="302">
        <f t="shared" si="12"/>
        <v>111</v>
      </c>
      <c r="J63" s="303">
        <f t="shared" si="12"/>
        <v>531</v>
      </c>
      <c r="K63" s="304">
        <f t="shared" si="12"/>
        <v>71</v>
      </c>
    </row>
    <row r="64" spans="1:11" ht="22.5" customHeight="1" thickTop="1">
      <c r="A64" s="305" t="s">
        <v>411</v>
      </c>
      <c r="B64" s="306"/>
      <c r="C64" s="307"/>
      <c r="D64" s="308"/>
      <c r="E64" s="308"/>
      <c r="F64" s="274"/>
      <c r="G64" s="309"/>
      <c r="H64" s="308"/>
      <c r="I64" s="310"/>
      <c r="J64" s="277"/>
      <c r="K64" s="287"/>
    </row>
    <row r="65" spans="1:11" ht="22.5" customHeight="1">
      <c r="A65" s="279" t="s">
        <v>412</v>
      </c>
      <c r="B65" s="306">
        <v>60</v>
      </c>
      <c r="C65" s="281">
        <v>10</v>
      </c>
      <c r="D65" s="282">
        <v>45</v>
      </c>
      <c r="E65" s="282">
        <v>2</v>
      </c>
      <c r="F65" s="283">
        <f>SUM(C65+D65+E65)</f>
        <v>57</v>
      </c>
      <c r="G65" s="284">
        <v>10</v>
      </c>
      <c r="H65" s="282">
        <v>39</v>
      </c>
      <c r="I65" s="285">
        <v>2</v>
      </c>
      <c r="J65" s="286">
        <f>SUM(G65+H65+I65)</f>
        <v>51</v>
      </c>
      <c r="K65" s="287">
        <f>SUM(F65-J65)</f>
        <v>6</v>
      </c>
    </row>
    <row r="66" spans="1:11" ht="22.5" customHeight="1">
      <c r="A66" s="288" t="s">
        <v>413</v>
      </c>
      <c r="B66" s="311">
        <v>60</v>
      </c>
      <c r="C66" s="290">
        <v>13</v>
      </c>
      <c r="D66" s="291">
        <v>45</v>
      </c>
      <c r="E66" s="291">
        <v>6</v>
      </c>
      <c r="F66" s="292">
        <f>SUM(C66+D66+E66)</f>
        <v>64</v>
      </c>
      <c r="G66" s="293">
        <v>12</v>
      </c>
      <c r="H66" s="291">
        <v>41</v>
      </c>
      <c r="I66" s="294">
        <v>4</v>
      </c>
      <c r="J66" s="295">
        <f>SUM(G66+H66+I66)</f>
        <v>57</v>
      </c>
      <c r="K66" s="287">
        <f>SUM(F66-J66)</f>
        <v>7</v>
      </c>
    </row>
    <row r="67" spans="1:11" ht="22.5" customHeight="1" thickBot="1">
      <c r="A67" s="296" t="s">
        <v>6</v>
      </c>
      <c r="B67" s="297">
        <f aca="true" t="shared" si="13" ref="B67:K67">SUM(B65:B66)</f>
        <v>120</v>
      </c>
      <c r="C67" s="298">
        <f t="shared" si="13"/>
        <v>23</v>
      </c>
      <c r="D67" s="299">
        <f t="shared" si="13"/>
        <v>90</v>
      </c>
      <c r="E67" s="299">
        <f t="shared" si="13"/>
        <v>8</v>
      </c>
      <c r="F67" s="300">
        <f t="shared" si="13"/>
        <v>121</v>
      </c>
      <c r="G67" s="301">
        <f t="shared" si="13"/>
        <v>22</v>
      </c>
      <c r="H67" s="299">
        <f t="shared" si="13"/>
        <v>80</v>
      </c>
      <c r="I67" s="302">
        <f t="shared" si="13"/>
        <v>6</v>
      </c>
      <c r="J67" s="303">
        <f t="shared" si="13"/>
        <v>108</v>
      </c>
      <c r="K67" s="304">
        <f t="shared" si="13"/>
        <v>13</v>
      </c>
    </row>
    <row r="68" spans="1:11" ht="22.5" customHeight="1" thickTop="1">
      <c r="A68" s="270" t="s">
        <v>414</v>
      </c>
      <c r="B68" s="271"/>
      <c r="C68" s="272"/>
      <c r="D68" s="273"/>
      <c r="E68" s="273"/>
      <c r="F68" s="274"/>
      <c r="G68" s="275"/>
      <c r="H68" s="273"/>
      <c r="I68" s="276"/>
      <c r="J68" s="277"/>
      <c r="K68" s="278"/>
    </row>
    <row r="69" spans="1:11" ht="22.5" customHeight="1">
      <c r="A69" s="279" t="s">
        <v>415</v>
      </c>
      <c r="B69" s="306">
        <v>40</v>
      </c>
      <c r="C69" s="281">
        <v>4</v>
      </c>
      <c r="D69" s="282">
        <v>33</v>
      </c>
      <c r="E69" s="282">
        <v>9</v>
      </c>
      <c r="F69" s="283">
        <f>SUM(C69+D69+E69)</f>
        <v>46</v>
      </c>
      <c r="G69" s="284">
        <v>4</v>
      </c>
      <c r="H69" s="282">
        <v>31</v>
      </c>
      <c r="I69" s="285">
        <v>8</v>
      </c>
      <c r="J69" s="286">
        <f>SUM(G69+H69+I69)</f>
        <v>43</v>
      </c>
      <c r="K69" s="287">
        <f>SUM(F69-J69)</f>
        <v>3</v>
      </c>
    </row>
    <row r="70" spans="1:11" ht="22.5" customHeight="1">
      <c r="A70" s="279" t="s">
        <v>416</v>
      </c>
      <c r="B70" s="306">
        <v>100</v>
      </c>
      <c r="C70" s="281">
        <v>10</v>
      </c>
      <c r="D70" s="282">
        <v>91</v>
      </c>
      <c r="E70" s="282">
        <v>25</v>
      </c>
      <c r="F70" s="283">
        <f>SUM(C70+D70+E70)</f>
        <v>126</v>
      </c>
      <c r="G70" s="284">
        <v>9</v>
      </c>
      <c r="H70" s="282">
        <v>83</v>
      </c>
      <c r="I70" s="285">
        <v>22</v>
      </c>
      <c r="J70" s="286">
        <f>SUM(G70+H70+I70)</f>
        <v>114</v>
      </c>
      <c r="K70" s="287">
        <f>SUM(F70-J70)</f>
        <v>12</v>
      </c>
    </row>
    <row r="71" spans="1:11" ht="22.5" customHeight="1">
      <c r="A71" s="288" t="s">
        <v>417</v>
      </c>
      <c r="B71" s="311">
        <v>60</v>
      </c>
      <c r="C71" s="290">
        <v>0</v>
      </c>
      <c r="D71" s="291">
        <v>51</v>
      </c>
      <c r="E71" s="291">
        <v>13</v>
      </c>
      <c r="F71" s="312">
        <f>SUM(C71+D71+E71)</f>
        <v>64</v>
      </c>
      <c r="G71" s="293">
        <v>0</v>
      </c>
      <c r="H71" s="291">
        <v>47</v>
      </c>
      <c r="I71" s="294">
        <v>10</v>
      </c>
      <c r="J71" s="313">
        <f>SUM(G71+H71+I71)</f>
        <v>57</v>
      </c>
      <c r="K71" s="287">
        <f>SUM(F71-J71)</f>
        <v>7</v>
      </c>
    </row>
    <row r="72" spans="1:11" ht="22.5" customHeight="1" thickBot="1">
      <c r="A72" s="296" t="s">
        <v>6</v>
      </c>
      <c r="B72" s="297">
        <f aca="true" t="shared" si="14" ref="B72:K72">SUM(B69:B71)</f>
        <v>200</v>
      </c>
      <c r="C72" s="298">
        <f t="shared" si="14"/>
        <v>14</v>
      </c>
      <c r="D72" s="299">
        <f t="shared" si="14"/>
        <v>175</v>
      </c>
      <c r="E72" s="299">
        <f t="shared" si="14"/>
        <v>47</v>
      </c>
      <c r="F72" s="314">
        <f t="shared" si="14"/>
        <v>236</v>
      </c>
      <c r="G72" s="301">
        <f t="shared" si="14"/>
        <v>13</v>
      </c>
      <c r="H72" s="299">
        <f t="shared" si="14"/>
        <v>161</v>
      </c>
      <c r="I72" s="302">
        <f t="shared" si="14"/>
        <v>40</v>
      </c>
      <c r="J72" s="315">
        <f t="shared" si="14"/>
        <v>214</v>
      </c>
      <c r="K72" s="304">
        <f t="shared" si="14"/>
        <v>22</v>
      </c>
    </row>
    <row r="73" spans="1:14" s="597" customFormat="1" ht="22.5" customHeight="1" thickTop="1">
      <c r="A73" s="598" t="s">
        <v>418</v>
      </c>
      <c r="B73" s="599">
        <f aca="true" t="shared" si="15" ref="B73:K73">SUM(B63+B67+B72)</f>
        <v>940</v>
      </c>
      <c r="C73" s="600">
        <f t="shared" si="15"/>
        <v>70</v>
      </c>
      <c r="D73" s="601">
        <f t="shared" si="15"/>
        <v>702</v>
      </c>
      <c r="E73" s="602">
        <f t="shared" si="15"/>
        <v>187</v>
      </c>
      <c r="F73" s="603">
        <f t="shared" si="15"/>
        <v>959</v>
      </c>
      <c r="G73" s="604">
        <f t="shared" si="15"/>
        <v>61</v>
      </c>
      <c r="H73" s="601">
        <f t="shared" si="15"/>
        <v>635</v>
      </c>
      <c r="I73" s="602">
        <f t="shared" si="15"/>
        <v>157</v>
      </c>
      <c r="J73" s="606">
        <f t="shared" si="15"/>
        <v>853</v>
      </c>
      <c r="K73" s="605">
        <f t="shared" si="15"/>
        <v>106</v>
      </c>
      <c r="L73" s="596"/>
      <c r="M73" s="596"/>
      <c r="N73" s="596"/>
    </row>
    <row r="74" spans="1:11" ht="31.5" customHeight="1" thickBot="1">
      <c r="A74" s="296" t="s">
        <v>421</v>
      </c>
      <c r="B74" s="609">
        <f aca="true" t="shared" si="16" ref="B74:K74">SUM(B49,B73)</f>
        <v>3020</v>
      </c>
      <c r="C74" s="298">
        <f t="shared" si="16"/>
        <v>626</v>
      </c>
      <c r="D74" s="608">
        <f t="shared" si="16"/>
        <v>2238</v>
      </c>
      <c r="E74" s="299">
        <f t="shared" si="16"/>
        <v>748</v>
      </c>
      <c r="F74" s="610">
        <f t="shared" si="16"/>
        <v>3612</v>
      </c>
      <c r="G74" s="301">
        <f t="shared" si="16"/>
        <v>582</v>
      </c>
      <c r="H74" s="299">
        <f t="shared" si="16"/>
        <v>2095</v>
      </c>
      <c r="I74" s="302">
        <f t="shared" si="16"/>
        <v>664</v>
      </c>
      <c r="J74" s="607">
        <f t="shared" si="16"/>
        <v>3341</v>
      </c>
      <c r="K74" s="304">
        <f t="shared" si="16"/>
        <v>271</v>
      </c>
    </row>
    <row r="75" ht="22.5" customHeight="1" thickTop="1"/>
  </sheetData>
  <sheetProtection/>
  <mergeCells count="5">
    <mergeCell ref="A1:K1"/>
    <mergeCell ref="A3:A4"/>
    <mergeCell ref="B3:B4"/>
    <mergeCell ref="C3:F3"/>
    <mergeCell ref="G3:J3"/>
  </mergeCells>
  <printOptions/>
  <pageMargins left="0.5118110236220472" right="0.1968503937007874" top="0.7086614173228347" bottom="0.3937007874015748" header="0" footer="0"/>
  <pageSetup horizontalDpi="600" verticalDpi="600" orientation="portrait" paperSize="9" r:id="rId1"/>
  <headerFooter alignWithMargins="0">
    <oddFooter>&amp;L&amp;"Angsana New,ธรรมดา"&amp;12กลุ่มภารกิจทะเบียนนิสิตและบริการการศึกษา&amp;C&amp;"Angsana New,ธรรมดา"&amp;14หน้าที่ &amp;P&amp;R&amp;"Angsana New,ธรรมดา"&amp;12ข้อมูล ณ วันที่ 1 กรกฎาคม 2553</oddFooter>
  </headerFooter>
  <rowBreaks count="2" manualBreakCount="2">
    <brk id="32" max="255" man="1"/>
    <brk id="6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1"/>
  <sheetViews>
    <sheetView showGridLines="0" zoomScalePageLayoutView="0" workbookViewId="0" topLeftCell="A118">
      <selection activeCell="A70" sqref="A70"/>
    </sheetView>
  </sheetViews>
  <sheetFormatPr defaultColWidth="5.00390625" defaultRowHeight="24" customHeight="1"/>
  <cols>
    <col min="1" max="1" width="34.50390625" style="3" customWidth="1"/>
    <col min="2" max="12" width="5.00390625" style="4" customWidth="1"/>
    <col min="13" max="13" width="5.875" style="4" customWidth="1"/>
    <col min="14" max="16384" width="5.00390625" style="2" customWidth="1"/>
  </cols>
  <sheetData>
    <row r="1" spans="1:13" s="1" customFormat="1" ht="24.75" customHeight="1">
      <c r="A1" s="690" t="s">
        <v>0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</row>
    <row r="2" spans="1:13" s="1" customFormat="1" ht="24.75" customHeight="1">
      <c r="A2" s="690" t="s">
        <v>331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</row>
    <row r="4" spans="1:13" s="5" customFormat="1" ht="24" customHeight="1">
      <c r="A4" s="691" t="s">
        <v>1</v>
      </c>
      <c r="B4" s="693" t="s">
        <v>2</v>
      </c>
      <c r="C4" s="694"/>
      <c r="D4" s="695"/>
      <c r="E4" s="693" t="s">
        <v>3</v>
      </c>
      <c r="F4" s="694"/>
      <c r="G4" s="695"/>
      <c r="H4" s="693" t="s">
        <v>15</v>
      </c>
      <c r="I4" s="694"/>
      <c r="J4" s="695"/>
      <c r="K4" s="693" t="s">
        <v>7</v>
      </c>
      <c r="L4" s="694"/>
      <c r="M4" s="695"/>
    </row>
    <row r="5" spans="1:13" s="5" customFormat="1" ht="24" customHeight="1">
      <c r="A5" s="692"/>
      <c r="B5" s="6" t="s">
        <v>4</v>
      </c>
      <c r="C5" s="6" t="s">
        <v>5</v>
      </c>
      <c r="D5" s="6" t="s">
        <v>6</v>
      </c>
      <c r="E5" s="6" t="s">
        <v>4</v>
      </c>
      <c r="F5" s="6" t="s">
        <v>5</v>
      </c>
      <c r="G5" s="6" t="s">
        <v>6</v>
      </c>
      <c r="H5" s="6" t="s">
        <v>4</v>
      </c>
      <c r="I5" s="6" t="s">
        <v>5</v>
      </c>
      <c r="J5" s="6" t="s">
        <v>6</v>
      </c>
      <c r="K5" s="6" t="s">
        <v>4</v>
      </c>
      <c r="L5" s="6" t="s">
        <v>5</v>
      </c>
      <c r="M5" s="6" t="s">
        <v>6</v>
      </c>
    </row>
    <row r="6" spans="1:13" ht="24" customHeight="1">
      <c r="A6" s="7" t="s">
        <v>338</v>
      </c>
      <c r="B6" s="31">
        <v>7</v>
      </c>
      <c r="C6" s="31">
        <v>17</v>
      </c>
      <c r="D6" s="32">
        <f>SUM(B6:C6)</f>
        <v>24</v>
      </c>
      <c r="E6" s="31">
        <v>0</v>
      </c>
      <c r="F6" s="31">
        <v>0</v>
      </c>
      <c r="G6" s="32">
        <f>SUM(E6:F6)</f>
        <v>0</v>
      </c>
      <c r="H6" s="31">
        <v>0</v>
      </c>
      <c r="I6" s="31">
        <v>0</v>
      </c>
      <c r="J6" s="32">
        <f>SUM(H6:I6)</f>
        <v>0</v>
      </c>
      <c r="K6" s="31">
        <f aca="true" t="shared" si="0" ref="K6:M8">SUM(B6,E6,H6)</f>
        <v>7</v>
      </c>
      <c r="L6" s="31">
        <f t="shared" si="0"/>
        <v>17</v>
      </c>
      <c r="M6" s="32">
        <f t="shared" si="0"/>
        <v>24</v>
      </c>
    </row>
    <row r="7" spans="1:13" ht="24" customHeight="1">
      <c r="A7" s="7" t="s">
        <v>337</v>
      </c>
      <c r="B7" s="31">
        <v>12</v>
      </c>
      <c r="C7" s="31">
        <v>28</v>
      </c>
      <c r="D7" s="32">
        <f>SUM(B7:C7)</f>
        <v>40</v>
      </c>
      <c r="E7" s="31">
        <v>0</v>
      </c>
      <c r="F7" s="31">
        <v>0</v>
      </c>
      <c r="G7" s="32">
        <f>SUM(E7:F7)</f>
        <v>0</v>
      </c>
      <c r="H7" s="31">
        <v>0</v>
      </c>
      <c r="I7" s="31">
        <v>0</v>
      </c>
      <c r="J7" s="32">
        <f>SUM(H7:I7)</f>
        <v>0</v>
      </c>
      <c r="K7" s="31">
        <f t="shared" si="0"/>
        <v>12</v>
      </c>
      <c r="L7" s="31">
        <f t="shared" si="0"/>
        <v>28</v>
      </c>
      <c r="M7" s="32">
        <f t="shared" si="0"/>
        <v>40</v>
      </c>
    </row>
    <row r="8" spans="1:13" ht="24" customHeight="1">
      <c r="A8" s="9" t="s">
        <v>6</v>
      </c>
      <c r="B8" s="33">
        <f>SUM(B6:B7)</f>
        <v>19</v>
      </c>
      <c r="C8" s="33">
        <f>SUM(C6:C7)</f>
        <v>45</v>
      </c>
      <c r="D8" s="33">
        <f>SUM(B8:C8)</f>
        <v>64</v>
      </c>
      <c r="E8" s="33">
        <f>SUM(E6:E7)</f>
        <v>0</v>
      </c>
      <c r="F8" s="33">
        <f>SUM(F6:F7)</f>
        <v>0</v>
      </c>
      <c r="G8" s="33">
        <f>SUM(E8:F8)</f>
        <v>0</v>
      </c>
      <c r="H8" s="33">
        <f>SUM(H6:H7)</f>
        <v>0</v>
      </c>
      <c r="I8" s="33">
        <f>SUM(I6:I7)</f>
        <v>0</v>
      </c>
      <c r="J8" s="33">
        <f>SUM(H8:I8)</f>
        <v>0</v>
      </c>
      <c r="K8" s="33">
        <f t="shared" si="0"/>
        <v>19</v>
      </c>
      <c r="L8" s="33">
        <f t="shared" si="0"/>
        <v>45</v>
      </c>
      <c r="M8" s="33">
        <f t="shared" si="0"/>
        <v>64</v>
      </c>
    </row>
    <row r="9" spans="1:13" ht="24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24" customHeight="1">
      <c r="A10" s="690" t="s">
        <v>0</v>
      </c>
      <c r="B10" s="690"/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690"/>
    </row>
    <row r="11" spans="1:13" ht="24" customHeight="1">
      <c r="A11" s="690" t="s">
        <v>332</v>
      </c>
      <c r="B11" s="690"/>
      <c r="C11" s="690"/>
      <c r="D11" s="690"/>
      <c r="E11" s="690"/>
      <c r="F11" s="690"/>
      <c r="G11" s="690"/>
      <c r="H11" s="690"/>
      <c r="I11" s="690"/>
      <c r="J11" s="690"/>
      <c r="K11" s="690"/>
      <c r="L11" s="690"/>
      <c r="M11" s="690"/>
    </row>
    <row r="13" spans="1:13" ht="24" customHeight="1">
      <c r="A13" s="691" t="s">
        <v>1</v>
      </c>
      <c r="B13" s="693" t="s">
        <v>2</v>
      </c>
      <c r="C13" s="694"/>
      <c r="D13" s="695"/>
      <c r="E13" s="693" t="s">
        <v>3</v>
      </c>
      <c r="F13" s="694"/>
      <c r="G13" s="695"/>
      <c r="H13" s="693" t="s">
        <v>15</v>
      </c>
      <c r="I13" s="694"/>
      <c r="J13" s="695"/>
      <c r="K13" s="693" t="s">
        <v>7</v>
      </c>
      <c r="L13" s="694"/>
      <c r="M13" s="695"/>
    </row>
    <row r="14" spans="1:13" ht="24" customHeight="1">
      <c r="A14" s="692"/>
      <c r="B14" s="6" t="s">
        <v>4</v>
      </c>
      <c r="C14" s="6" t="s">
        <v>5</v>
      </c>
      <c r="D14" s="6" t="s">
        <v>6</v>
      </c>
      <c r="E14" s="6" t="s">
        <v>4</v>
      </c>
      <c r="F14" s="6" t="s">
        <v>5</v>
      </c>
      <c r="G14" s="6" t="s">
        <v>6</v>
      </c>
      <c r="H14" s="6" t="s">
        <v>4</v>
      </c>
      <c r="I14" s="6" t="s">
        <v>5</v>
      </c>
      <c r="J14" s="6" t="s">
        <v>6</v>
      </c>
      <c r="K14" s="6" t="s">
        <v>4</v>
      </c>
      <c r="L14" s="6" t="s">
        <v>5</v>
      </c>
      <c r="M14" s="6" t="s">
        <v>6</v>
      </c>
    </row>
    <row r="15" spans="1:13" ht="24" customHeight="1">
      <c r="A15" s="7" t="s">
        <v>338</v>
      </c>
      <c r="B15" s="31">
        <v>4</v>
      </c>
      <c r="C15" s="31">
        <v>24</v>
      </c>
      <c r="D15" s="32">
        <f>SUM(B15:C15)</f>
        <v>28</v>
      </c>
      <c r="E15" s="31">
        <v>0</v>
      </c>
      <c r="F15" s="31">
        <v>0</v>
      </c>
      <c r="G15" s="32">
        <f>SUM(E15:F15)</f>
        <v>0</v>
      </c>
      <c r="H15" s="31">
        <v>0</v>
      </c>
      <c r="I15" s="31">
        <v>0</v>
      </c>
      <c r="J15" s="32">
        <f>SUM(H15:I15)</f>
        <v>0</v>
      </c>
      <c r="K15" s="31">
        <f aca="true" t="shared" si="1" ref="K15:M17">SUM(B15,E15,H15)</f>
        <v>4</v>
      </c>
      <c r="L15" s="31">
        <f t="shared" si="1"/>
        <v>24</v>
      </c>
      <c r="M15" s="32">
        <f t="shared" si="1"/>
        <v>28</v>
      </c>
    </row>
    <row r="16" spans="1:13" ht="24" customHeight="1">
      <c r="A16" s="7" t="s">
        <v>339</v>
      </c>
      <c r="B16" s="31">
        <v>16</v>
      </c>
      <c r="C16" s="31">
        <v>20</v>
      </c>
      <c r="D16" s="32">
        <f>SUM(B16:C16)</f>
        <v>36</v>
      </c>
      <c r="E16" s="31">
        <v>0</v>
      </c>
      <c r="F16" s="31">
        <v>0</v>
      </c>
      <c r="G16" s="32">
        <f>SUM(E16:F16)</f>
        <v>0</v>
      </c>
      <c r="H16" s="31">
        <v>0</v>
      </c>
      <c r="I16" s="31">
        <v>0</v>
      </c>
      <c r="J16" s="32">
        <f>SUM(H16:I16)</f>
        <v>0</v>
      </c>
      <c r="K16" s="31">
        <f t="shared" si="1"/>
        <v>16</v>
      </c>
      <c r="L16" s="31">
        <f t="shared" si="1"/>
        <v>20</v>
      </c>
      <c r="M16" s="32">
        <f t="shared" si="1"/>
        <v>36</v>
      </c>
    </row>
    <row r="17" spans="1:13" ht="24" customHeight="1">
      <c r="A17" s="9" t="s">
        <v>6</v>
      </c>
      <c r="B17" s="33">
        <f>SUM(B15:B16)</f>
        <v>20</v>
      </c>
      <c r="C17" s="33">
        <f>SUM(C15:C16)</f>
        <v>44</v>
      </c>
      <c r="D17" s="33">
        <f>SUM(B17:C17)</f>
        <v>64</v>
      </c>
      <c r="E17" s="33">
        <f>SUM(E15:E16)</f>
        <v>0</v>
      </c>
      <c r="F17" s="33">
        <f>SUM(F15:F16)</f>
        <v>0</v>
      </c>
      <c r="G17" s="33">
        <f>SUM(E17:F17)</f>
        <v>0</v>
      </c>
      <c r="H17" s="33">
        <f>SUM(H15:H16)</f>
        <v>0</v>
      </c>
      <c r="I17" s="33">
        <f>SUM(I15:I16)</f>
        <v>0</v>
      </c>
      <c r="J17" s="33">
        <f>SUM(H17:I17)</f>
        <v>0</v>
      </c>
      <c r="K17" s="33">
        <f t="shared" si="1"/>
        <v>20</v>
      </c>
      <c r="L17" s="33">
        <f t="shared" si="1"/>
        <v>44</v>
      </c>
      <c r="M17" s="33">
        <f t="shared" si="1"/>
        <v>64</v>
      </c>
    </row>
    <row r="18" spans="1:13" ht="24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24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s="1" customFormat="1" ht="25.5" customHeight="1">
      <c r="A20" s="690" t="s">
        <v>0</v>
      </c>
      <c r="B20" s="690"/>
      <c r="C20" s="690"/>
      <c r="D20" s="690"/>
      <c r="E20" s="690"/>
      <c r="F20" s="690"/>
      <c r="G20" s="690"/>
      <c r="H20" s="690"/>
      <c r="I20" s="690"/>
      <c r="J20" s="690"/>
      <c r="K20" s="690"/>
      <c r="L20" s="690"/>
      <c r="M20" s="690"/>
    </row>
    <row r="21" spans="1:13" s="1" customFormat="1" ht="25.5" customHeight="1">
      <c r="A21" s="690" t="s">
        <v>333</v>
      </c>
      <c r="B21" s="690"/>
      <c r="C21" s="690"/>
      <c r="D21" s="690"/>
      <c r="E21" s="690"/>
      <c r="F21" s="690"/>
      <c r="G21" s="690"/>
      <c r="H21" s="690"/>
      <c r="I21" s="690"/>
      <c r="J21" s="690"/>
      <c r="K21" s="690"/>
      <c r="L21" s="690"/>
      <c r="M21" s="690"/>
    </row>
    <row r="23" spans="1:13" s="5" customFormat="1" ht="24" customHeight="1">
      <c r="A23" s="691" t="s">
        <v>81</v>
      </c>
      <c r="B23" s="693" t="s">
        <v>2</v>
      </c>
      <c r="C23" s="694"/>
      <c r="D23" s="695"/>
      <c r="E23" s="693" t="s">
        <v>3</v>
      </c>
      <c r="F23" s="694"/>
      <c r="G23" s="695"/>
      <c r="H23" s="693" t="s">
        <v>167</v>
      </c>
      <c r="I23" s="694"/>
      <c r="J23" s="695"/>
      <c r="K23" s="693" t="s">
        <v>7</v>
      </c>
      <c r="L23" s="694"/>
      <c r="M23" s="695"/>
    </row>
    <row r="24" spans="1:13" s="5" customFormat="1" ht="24" customHeight="1">
      <c r="A24" s="692"/>
      <c r="B24" s="6" t="s">
        <v>4</v>
      </c>
      <c r="C24" s="6" t="s">
        <v>5</v>
      </c>
      <c r="D24" s="6" t="s">
        <v>6</v>
      </c>
      <c r="E24" s="6" t="s">
        <v>4</v>
      </c>
      <c r="F24" s="6" t="s">
        <v>5</v>
      </c>
      <c r="G24" s="6" t="s">
        <v>6</v>
      </c>
      <c r="H24" s="6" t="s">
        <v>4</v>
      </c>
      <c r="I24" s="6" t="s">
        <v>5</v>
      </c>
      <c r="J24" s="6" t="s">
        <v>6</v>
      </c>
      <c r="K24" s="6" t="s">
        <v>4</v>
      </c>
      <c r="L24" s="6" t="s">
        <v>5</v>
      </c>
      <c r="M24" s="6" t="s">
        <v>6</v>
      </c>
    </row>
    <row r="25" spans="1:13" s="5" customFormat="1" ht="24" customHeight="1">
      <c r="A25" s="17" t="s">
        <v>82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24" customHeight="1">
      <c r="A26" s="7" t="s">
        <v>88</v>
      </c>
      <c r="B26" s="31">
        <v>1</v>
      </c>
      <c r="C26" s="31">
        <v>1</v>
      </c>
      <c r="D26" s="32">
        <f aca="true" t="shared" si="2" ref="D26:D34">SUM(B26:C26)</f>
        <v>2</v>
      </c>
      <c r="E26" s="31">
        <v>1</v>
      </c>
      <c r="F26" s="31">
        <v>1</v>
      </c>
      <c r="G26" s="32">
        <f aca="true" t="shared" si="3" ref="G26:G34">SUM(E26:F26)</f>
        <v>2</v>
      </c>
      <c r="H26" s="31">
        <v>2</v>
      </c>
      <c r="I26" s="31">
        <v>1</v>
      </c>
      <c r="J26" s="32">
        <f aca="true" t="shared" si="4" ref="J26:J34">SUM(H26:I26)</f>
        <v>3</v>
      </c>
      <c r="K26" s="31">
        <f aca="true" t="shared" si="5" ref="K26:M29">SUM(B26,E26,H26)</f>
        <v>4</v>
      </c>
      <c r="L26" s="31">
        <f t="shared" si="5"/>
        <v>3</v>
      </c>
      <c r="M26" s="32">
        <f t="shared" si="5"/>
        <v>7</v>
      </c>
    </row>
    <row r="27" spans="1:13" ht="24" customHeight="1">
      <c r="A27" s="7" t="s">
        <v>87</v>
      </c>
      <c r="B27" s="31">
        <v>5</v>
      </c>
      <c r="C27" s="31">
        <v>5</v>
      </c>
      <c r="D27" s="32">
        <f t="shared" si="2"/>
        <v>10</v>
      </c>
      <c r="E27" s="31">
        <v>1</v>
      </c>
      <c r="F27" s="31">
        <v>5</v>
      </c>
      <c r="G27" s="32">
        <f t="shared" si="3"/>
        <v>6</v>
      </c>
      <c r="H27" s="31">
        <v>1</v>
      </c>
      <c r="I27" s="31">
        <v>4</v>
      </c>
      <c r="J27" s="32">
        <f t="shared" si="4"/>
        <v>5</v>
      </c>
      <c r="K27" s="31">
        <f aca="true" t="shared" si="6" ref="K27:M28">SUM(B27,E27,H27)</f>
        <v>7</v>
      </c>
      <c r="L27" s="31">
        <f t="shared" si="6"/>
        <v>14</v>
      </c>
      <c r="M27" s="32">
        <f t="shared" si="6"/>
        <v>21</v>
      </c>
    </row>
    <row r="28" spans="1:13" ht="24" customHeight="1">
      <c r="A28" s="7" t="s">
        <v>89</v>
      </c>
      <c r="B28" s="31">
        <v>3</v>
      </c>
      <c r="C28" s="31">
        <v>3</v>
      </c>
      <c r="D28" s="32">
        <f t="shared" si="2"/>
        <v>6</v>
      </c>
      <c r="E28" s="31">
        <v>4</v>
      </c>
      <c r="F28" s="31">
        <v>0</v>
      </c>
      <c r="G28" s="32">
        <f t="shared" si="3"/>
        <v>4</v>
      </c>
      <c r="H28" s="31">
        <v>10</v>
      </c>
      <c r="I28" s="31">
        <v>7</v>
      </c>
      <c r="J28" s="32">
        <f t="shared" si="4"/>
        <v>17</v>
      </c>
      <c r="K28" s="31">
        <f t="shared" si="6"/>
        <v>17</v>
      </c>
      <c r="L28" s="31">
        <f t="shared" si="6"/>
        <v>10</v>
      </c>
      <c r="M28" s="32">
        <f t="shared" si="6"/>
        <v>27</v>
      </c>
    </row>
    <row r="29" spans="1:13" ht="24" customHeight="1">
      <c r="A29" s="7" t="s">
        <v>90</v>
      </c>
      <c r="B29" s="31">
        <v>0</v>
      </c>
      <c r="C29" s="31">
        <v>0</v>
      </c>
      <c r="D29" s="32">
        <f t="shared" si="2"/>
        <v>0</v>
      </c>
      <c r="E29" s="31">
        <v>0</v>
      </c>
      <c r="F29" s="31">
        <v>0</v>
      </c>
      <c r="G29" s="32">
        <f t="shared" si="3"/>
        <v>0</v>
      </c>
      <c r="H29" s="31">
        <v>0</v>
      </c>
      <c r="I29" s="31">
        <v>1</v>
      </c>
      <c r="J29" s="32">
        <f t="shared" si="4"/>
        <v>1</v>
      </c>
      <c r="K29" s="31">
        <f t="shared" si="5"/>
        <v>0</v>
      </c>
      <c r="L29" s="31">
        <f t="shared" si="5"/>
        <v>1</v>
      </c>
      <c r="M29" s="32">
        <f t="shared" si="5"/>
        <v>1</v>
      </c>
    </row>
    <row r="30" spans="1:13" ht="24" customHeight="1">
      <c r="A30" s="7" t="s">
        <v>92</v>
      </c>
      <c r="B30" s="31">
        <v>0</v>
      </c>
      <c r="C30" s="31">
        <v>0</v>
      </c>
      <c r="D30" s="32">
        <f t="shared" si="2"/>
        <v>0</v>
      </c>
      <c r="E30" s="31">
        <v>0</v>
      </c>
      <c r="F30" s="31">
        <v>5</v>
      </c>
      <c r="G30" s="32">
        <f t="shared" si="3"/>
        <v>5</v>
      </c>
      <c r="H30" s="31">
        <v>1</v>
      </c>
      <c r="I30" s="31">
        <v>6</v>
      </c>
      <c r="J30" s="32">
        <f t="shared" si="4"/>
        <v>7</v>
      </c>
      <c r="K30" s="31">
        <f>SUM(B30,E30,H30)</f>
        <v>1</v>
      </c>
      <c r="L30" s="31">
        <f>SUM(C30,F30,I30)</f>
        <v>11</v>
      </c>
      <c r="M30" s="32">
        <f>SUM(D30,G30,J30)</f>
        <v>12</v>
      </c>
    </row>
    <row r="31" spans="1:13" ht="24" customHeight="1">
      <c r="A31" s="21" t="s">
        <v>6</v>
      </c>
      <c r="B31" s="34">
        <f>SUM(B26:B30)</f>
        <v>9</v>
      </c>
      <c r="C31" s="34">
        <f>SUM(C26:C30)</f>
        <v>9</v>
      </c>
      <c r="D31" s="34">
        <f t="shared" si="2"/>
        <v>18</v>
      </c>
      <c r="E31" s="34">
        <f>SUM(E26:E30)</f>
        <v>6</v>
      </c>
      <c r="F31" s="34">
        <f>SUM(F26:F30)</f>
        <v>11</v>
      </c>
      <c r="G31" s="34">
        <f t="shared" si="3"/>
        <v>17</v>
      </c>
      <c r="H31" s="34">
        <f>SUM(H26:H30)</f>
        <v>14</v>
      </c>
      <c r="I31" s="34">
        <f>SUM(I26:I30)</f>
        <v>19</v>
      </c>
      <c r="J31" s="34">
        <f t="shared" si="4"/>
        <v>33</v>
      </c>
      <c r="K31" s="34">
        <f>SUM(K26:K30)</f>
        <v>29</v>
      </c>
      <c r="L31" s="34">
        <f>SUM(L26:L30)</f>
        <v>39</v>
      </c>
      <c r="M31" s="34">
        <f>SUM(K31:L31)</f>
        <v>68</v>
      </c>
    </row>
    <row r="32" spans="1:13" ht="24" customHeight="1">
      <c r="A32" s="17" t="s">
        <v>153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24" customHeight="1">
      <c r="A33" s="135" t="s">
        <v>165</v>
      </c>
      <c r="B33" s="31">
        <v>0</v>
      </c>
      <c r="C33" s="31">
        <v>0</v>
      </c>
      <c r="D33" s="32">
        <f t="shared" si="2"/>
        <v>0</v>
      </c>
      <c r="E33" s="32">
        <v>0</v>
      </c>
      <c r="F33" s="32">
        <v>0</v>
      </c>
      <c r="G33" s="32">
        <f t="shared" si="3"/>
        <v>0</v>
      </c>
      <c r="H33" s="32">
        <v>0</v>
      </c>
      <c r="I33" s="32">
        <v>3</v>
      </c>
      <c r="J33" s="32">
        <f t="shared" si="4"/>
        <v>3</v>
      </c>
      <c r="K33" s="31">
        <f>SUM(B33,E33,H33)</f>
        <v>0</v>
      </c>
      <c r="L33" s="31">
        <f>SUM(C33,F33,I33)</f>
        <v>3</v>
      </c>
      <c r="M33" s="32">
        <f>SUM(D33,G33,J33)</f>
        <v>3</v>
      </c>
    </row>
    <row r="34" spans="1:13" ht="24" customHeight="1">
      <c r="A34" s="21" t="s">
        <v>6</v>
      </c>
      <c r="B34" s="34">
        <f>SUM(B32:B33)</f>
        <v>0</v>
      </c>
      <c r="C34" s="34">
        <f>SUM(C32:C33)</f>
        <v>0</v>
      </c>
      <c r="D34" s="34">
        <f t="shared" si="2"/>
        <v>0</v>
      </c>
      <c r="E34" s="34">
        <f>SUM(E32:E33)</f>
        <v>0</v>
      </c>
      <c r="F34" s="34">
        <f>SUM(F32:F33)</f>
        <v>0</v>
      </c>
      <c r="G34" s="34">
        <f t="shared" si="3"/>
        <v>0</v>
      </c>
      <c r="H34" s="34">
        <f>SUM(H32:H33)</f>
        <v>0</v>
      </c>
      <c r="I34" s="34">
        <f>SUM(I32:I33)</f>
        <v>3</v>
      </c>
      <c r="J34" s="34">
        <f t="shared" si="4"/>
        <v>3</v>
      </c>
      <c r="K34" s="34">
        <f>SUM(K32:K33)</f>
        <v>0</v>
      </c>
      <c r="L34" s="34">
        <f>SUM(L32:L33)</f>
        <v>3</v>
      </c>
      <c r="M34" s="34">
        <f>SUM(M32:M33)</f>
        <v>3</v>
      </c>
    </row>
    <row r="35" spans="1:13" ht="24" customHeight="1">
      <c r="A35" s="17" t="s">
        <v>83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24" customHeight="1">
      <c r="A36" s="7" t="s">
        <v>22</v>
      </c>
      <c r="B36" s="31">
        <v>0</v>
      </c>
      <c r="C36" s="31">
        <v>0</v>
      </c>
      <c r="D36" s="32">
        <f>SUM(B36:C36)</f>
        <v>0</v>
      </c>
      <c r="E36" s="31">
        <v>0</v>
      </c>
      <c r="F36" s="31">
        <v>0</v>
      </c>
      <c r="G36" s="32">
        <f>SUM(E36:F36)</f>
        <v>0</v>
      </c>
      <c r="H36" s="31">
        <v>3</v>
      </c>
      <c r="I36" s="31">
        <v>2</v>
      </c>
      <c r="J36" s="32">
        <f>SUM(H36:I36)</f>
        <v>5</v>
      </c>
      <c r="K36" s="31">
        <f aca="true" t="shared" si="7" ref="K36:M40">SUM(B36,E36,H36)</f>
        <v>3</v>
      </c>
      <c r="L36" s="31">
        <f t="shared" si="7"/>
        <v>2</v>
      </c>
      <c r="M36" s="32">
        <f t="shared" si="7"/>
        <v>5</v>
      </c>
    </row>
    <row r="37" spans="1:13" ht="24" customHeight="1">
      <c r="A37" s="7" t="s">
        <v>24</v>
      </c>
      <c r="B37" s="31">
        <v>0</v>
      </c>
      <c r="C37" s="31">
        <v>1</v>
      </c>
      <c r="D37" s="32">
        <f>SUM(B37:C37)</f>
        <v>1</v>
      </c>
      <c r="E37" s="31">
        <v>2</v>
      </c>
      <c r="F37" s="31">
        <v>3</v>
      </c>
      <c r="G37" s="32">
        <f>SUM(E37:F37)</f>
        <v>5</v>
      </c>
      <c r="H37" s="31">
        <v>1</v>
      </c>
      <c r="I37" s="31">
        <v>7</v>
      </c>
      <c r="J37" s="32">
        <f>SUM(H37:I37)</f>
        <v>8</v>
      </c>
      <c r="K37" s="31">
        <f t="shared" si="7"/>
        <v>3</v>
      </c>
      <c r="L37" s="31">
        <f t="shared" si="7"/>
        <v>11</v>
      </c>
      <c r="M37" s="32">
        <f t="shared" si="7"/>
        <v>14</v>
      </c>
    </row>
    <row r="38" spans="1:13" ht="24" customHeight="1">
      <c r="A38" s="7" t="s">
        <v>68</v>
      </c>
      <c r="B38" s="31">
        <v>2</v>
      </c>
      <c r="C38" s="31">
        <v>2</v>
      </c>
      <c r="D38" s="32">
        <f>SUM(B38:C38)</f>
        <v>4</v>
      </c>
      <c r="E38" s="31">
        <v>1</v>
      </c>
      <c r="F38" s="31">
        <v>2</v>
      </c>
      <c r="G38" s="32">
        <f>SUM(E38:F38)</f>
        <v>3</v>
      </c>
      <c r="H38" s="31">
        <v>2</v>
      </c>
      <c r="I38" s="31">
        <v>0</v>
      </c>
      <c r="J38" s="32">
        <f>SUM(H38:I38)</f>
        <v>2</v>
      </c>
      <c r="K38" s="31">
        <f aca="true" t="shared" si="8" ref="K38:M39">SUM(B38,E38,H38)</f>
        <v>5</v>
      </c>
      <c r="L38" s="31">
        <f t="shared" si="8"/>
        <v>4</v>
      </c>
      <c r="M38" s="32">
        <f t="shared" si="8"/>
        <v>9</v>
      </c>
    </row>
    <row r="39" spans="1:13" ht="24" customHeight="1">
      <c r="A39" s="7" t="s">
        <v>67</v>
      </c>
      <c r="B39" s="31">
        <v>0</v>
      </c>
      <c r="C39" s="31">
        <v>3</v>
      </c>
      <c r="D39" s="32">
        <f>SUM(B39:C39)</f>
        <v>3</v>
      </c>
      <c r="E39" s="31">
        <v>6</v>
      </c>
      <c r="F39" s="31">
        <v>4</v>
      </c>
      <c r="G39" s="32">
        <f>SUM(E39:F39)</f>
        <v>10</v>
      </c>
      <c r="H39" s="31">
        <v>6</v>
      </c>
      <c r="I39" s="31">
        <v>3</v>
      </c>
      <c r="J39" s="32">
        <f>SUM(H39:I39)</f>
        <v>9</v>
      </c>
      <c r="K39" s="31">
        <f t="shared" si="8"/>
        <v>12</v>
      </c>
      <c r="L39" s="31">
        <f t="shared" si="8"/>
        <v>10</v>
      </c>
      <c r="M39" s="32">
        <f t="shared" si="8"/>
        <v>22</v>
      </c>
    </row>
    <row r="40" spans="1:13" ht="24" customHeight="1">
      <c r="A40" s="21" t="s">
        <v>6</v>
      </c>
      <c r="B40" s="34">
        <f>SUM(B36:B39)</f>
        <v>2</v>
      </c>
      <c r="C40" s="34">
        <f>SUM(C36:C39)</f>
        <v>6</v>
      </c>
      <c r="D40" s="34">
        <f>SUM(B40:C40)</f>
        <v>8</v>
      </c>
      <c r="E40" s="34">
        <f>SUM(E36:E39)</f>
        <v>9</v>
      </c>
      <c r="F40" s="34">
        <f>SUM(F36:F39)</f>
        <v>9</v>
      </c>
      <c r="G40" s="34">
        <f>SUM(E40:F40)</f>
        <v>18</v>
      </c>
      <c r="H40" s="34">
        <f>SUM(H36:H39)</f>
        <v>12</v>
      </c>
      <c r="I40" s="34">
        <f>SUM(I36:I39)</f>
        <v>12</v>
      </c>
      <c r="J40" s="34">
        <f>SUM(H40:I40)</f>
        <v>24</v>
      </c>
      <c r="K40" s="34">
        <f t="shared" si="7"/>
        <v>23</v>
      </c>
      <c r="L40" s="34">
        <f t="shared" si="7"/>
        <v>27</v>
      </c>
      <c r="M40" s="34">
        <f t="shared" si="7"/>
        <v>50</v>
      </c>
    </row>
    <row r="41" spans="1:13" ht="29.25" customHeight="1">
      <c r="A41" s="16" t="s">
        <v>96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ht="15" customHeight="1"/>
    <row r="43" spans="1:13" s="5" customFormat="1" ht="24" customHeight="1">
      <c r="A43" s="691" t="s">
        <v>81</v>
      </c>
      <c r="B43" s="693" t="s">
        <v>2</v>
      </c>
      <c r="C43" s="694"/>
      <c r="D43" s="695"/>
      <c r="E43" s="693" t="s">
        <v>3</v>
      </c>
      <c r="F43" s="694"/>
      <c r="G43" s="695"/>
      <c r="H43" s="693" t="s">
        <v>167</v>
      </c>
      <c r="I43" s="694"/>
      <c r="J43" s="695"/>
      <c r="K43" s="693" t="s">
        <v>7</v>
      </c>
      <c r="L43" s="694"/>
      <c r="M43" s="695"/>
    </row>
    <row r="44" spans="1:13" s="5" customFormat="1" ht="24" customHeight="1">
      <c r="A44" s="692"/>
      <c r="B44" s="6" t="s">
        <v>4</v>
      </c>
      <c r="C44" s="6" t="s">
        <v>5</v>
      </c>
      <c r="D44" s="6" t="s">
        <v>6</v>
      </c>
      <c r="E44" s="6" t="s">
        <v>4</v>
      </c>
      <c r="F44" s="6" t="s">
        <v>5</v>
      </c>
      <c r="G44" s="6" t="s">
        <v>6</v>
      </c>
      <c r="H44" s="6" t="s">
        <v>4</v>
      </c>
      <c r="I44" s="6" t="s">
        <v>5</v>
      </c>
      <c r="J44" s="6" t="s">
        <v>6</v>
      </c>
      <c r="K44" s="6" t="s">
        <v>4</v>
      </c>
      <c r="L44" s="6" t="s">
        <v>5</v>
      </c>
      <c r="M44" s="6" t="s">
        <v>6</v>
      </c>
    </row>
    <row r="45" spans="1:13" ht="24" customHeight="1">
      <c r="A45" s="20" t="s">
        <v>84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23.25" customHeight="1">
      <c r="A46" s="7" t="s">
        <v>94</v>
      </c>
      <c r="B46" s="31">
        <v>3</v>
      </c>
      <c r="C46" s="31">
        <v>6</v>
      </c>
      <c r="D46" s="32">
        <f aca="true" t="shared" si="9" ref="D46:D56">SUM(B46:C46)</f>
        <v>9</v>
      </c>
      <c r="E46" s="31">
        <v>0</v>
      </c>
      <c r="F46" s="31">
        <v>3</v>
      </c>
      <c r="G46" s="32">
        <f aca="true" t="shared" si="10" ref="G46:G56">SUM(E46:F46)</f>
        <v>3</v>
      </c>
      <c r="H46" s="31">
        <v>4</v>
      </c>
      <c r="I46" s="31">
        <v>8</v>
      </c>
      <c r="J46" s="32">
        <f aca="true" t="shared" si="11" ref="J46:J56">SUM(H46:I46)</f>
        <v>12</v>
      </c>
      <c r="K46" s="31">
        <f aca="true" t="shared" si="12" ref="K46:K56">SUM(B46,E46,H46)</f>
        <v>7</v>
      </c>
      <c r="L46" s="31">
        <f aca="true" t="shared" si="13" ref="L46:L56">SUM(C46,F46,I46)</f>
        <v>17</v>
      </c>
      <c r="M46" s="32">
        <f aca="true" t="shared" si="14" ref="M46:M56">SUM(D46,G46,J46)</f>
        <v>24</v>
      </c>
    </row>
    <row r="47" spans="1:13" ht="24" customHeight="1" hidden="1">
      <c r="A47" s="7" t="s">
        <v>95</v>
      </c>
      <c r="B47" s="31">
        <v>0</v>
      </c>
      <c r="C47" s="31">
        <v>0</v>
      </c>
      <c r="D47" s="32">
        <f t="shared" si="9"/>
        <v>0</v>
      </c>
      <c r="E47" s="31">
        <v>0</v>
      </c>
      <c r="F47" s="31">
        <v>0</v>
      </c>
      <c r="G47" s="32">
        <f t="shared" si="10"/>
        <v>0</v>
      </c>
      <c r="H47" s="31">
        <v>0</v>
      </c>
      <c r="I47" s="31">
        <v>0</v>
      </c>
      <c r="J47" s="32">
        <f t="shared" si="11"/>
        <v>0</v>
      </c>
      <c r="K47" s="31">
        <f t="shared" si="12"/>
        <v>0</v>
      </c>
      <c r="L47" s="31">
        <f t="shared" si="13"/>
        <v>0</v>
      </c>
      <c r="M47" s="32">
        <f t="shared" si="14"/>
        <v>0</v>
      </c>
    </row>
    <row r="48" spans="1:13" ht="24" customHeight="1">
      <c r="A48" s="7" t="s">
        <v>102</v>
      </c>
      <c r="B48" s="31">
        <v>1</v>
      </c>
      <c r="C48" s="31">
        <v>6</v>
      </c>
      <c r="D48" s="32">
        <f>SUM(B48:C48)</f>
        <v>7</v>
      </c>
      <c r="E48" s="31">
        <v>1</v>
      </c>
      <c r="F48" s="31">
        <v>6</v>
      </c>
      <c r="G48" s="32">
        <f>SUM(E48:F48)</f>
        <v>7</v>
      </c>
      <c r="H48" s="31">
        <v>3</v>
      </c>
      <c r="I48" s="31">
        <v>14</v>
      </c>
      <c r="J48" s="32">
        <f>SUM(H48:I48)</f>
        <v>17</v>
      </c>
      <c r="K48" s="31">
        <f aca="true" t="shared" si="15" ref="K48:M49">SUM(B48,E48,H48)</f>
        <v>5</v>
      </c>
      <c r="L48" s="31">
        <f t="shared" si="15"/>
        <v>26</v>
      </c>
      <c r="M48" s="32">
        <f t="shared" si="15"/>
        <v>31</v>
      </c>
    </row>
    <row r="49" spans="1:13" ht="24" customHeight="1">
      <c r="A49" s="7" t="s">
        <v>85</v>
      </c>
      <c r="B49" s="31">
        <v>0</v>
      </c>
      <c r="C49" s="31">
        <v>1</v>
      </c>
      <c r="D49" s="32">
        <f t="shared" si="9"/>
        <v>1</v>
      </c>
      <c r="E49" s="31">
        <v>2</v>
      </c>
      <c r="F49" s="31">
        <v>0</v>
      </c>
      <c r="G49" s="32">
        <f t="shared" si="10"/>
        <v>2</v>
      </c>
      <c r="H49" s="31">
        <v>4</v>
      </c>
      <c r="I49" s="31">
        <v>11</v>
      </c>
      <c r="J49" s="32">
        <f t="shared" si="11"/>
        <v>15</v>
      </c>
      <c r="K49" s="31">
        <f t="shared" si="15"/>
        <v>6</v>
      </c>
      <c r="L49" s="31">
        <f t="shared" si="15"/>
        <v>12</v>
      </c>
      <c r="M49" s="32">
        <f t="shared" si="15"/>
        <v>18</v>
      </c>
    </row>
    <row r="50" spans="1:13" ht="24" customHeight="1">
      <c r="A50" s="7" t="s">
        <v>86</v>
      </c>
      <c r="B50" s="31">
        <v>0</v>
      </c>
      <c r="C50" s="31">
        <v>0</v>
      </c>
      <c r="D50" s="32">
        <f t="shared" si="9"/>
        <v>0</v>
      </c>
      <c r="E50" s="31">
        <v>0</v>
      </c>
      <c r="F50" s="31">
        <v>0</v>
      </c>
      <c r="G50" s="32">
        <f t="shared" si="10"/>
        <v>0</v>
      </c>
      <c r="H50" s="31">
        <v>5</v>
      </c>
      <c r="I50" s="31">
        <v>2</v>
      </c>
      <c r="J50" s="32">
        <f t="shared" si="11"/>
        <v>7</v>
      </c>
      <c r="K50" s="31">
        <f t="shared" si="12"/>
        <v>5</v>
      </c>
      <c r="L50" s="31">
        <f t="shared" si="13"/>
        <v>2</v>
      </c>
      <c r="M50" s="32">
        <f t="shared" si="14"/>
        <v>7</v>
      </c>
    </row>
    <row r="51" spans="1:13" ht="24" customHeight="1">
      <c r="A51" s="7" t="s">
        <v>23</v>
      </c>
      <c r="B51" s="31">
        <v>0</v>
      </c>
      <c r="C51" s="31">
        <v>0</v>
      </c>
      <c r="D51" s="32">
        <f t="shared" si="9"/>
        <v>0</v>
      </c>
      <c r="E51" s="31">
        <v>0</v>
      </c>
      <c r="F51" s="31">
        <v>1</v>
      </c>
      <c r="G51" s="32">
        <f t="shared" si="10"/>
        <v>1</v>
      </c>
      <c r="H51" s="31">
        <v>0</v>
      </c>
      <c r="I51" s="31">
        <v>1</v>
      </c>
      <c r="J51" s="32">
        <f t="shared" si="11"/>
        <v>1</v>
      </c>
      <c r="K51" s="31">
        <f t="shared" si="12"/>
        <v>0</v>
      </c>
      <c r="L51" s="31">
        <f t="shared" si="13"/>
        <v>2</v>
      </c>
      <c r="M51" s="32">
        <f t="shared" si="14"/>
        <v>2</v>
      </c>
    </row>
    <row r="52" spans="1:13" ht="24" customHeight="1">
      <c r="A52" s="7" t="s">
        <v>33</v>
      </c>
      <c r="B52" s="31">
        <v>0</v>
      </c>
      <c r="C52" s="31">
        <v>0</v>
      </c>
      <c r="D52" s="32">
        <f t="shared" si="9"/>
        <v>0</v>
      </c>
      <c r="E52" s="31">
        <v>0</v>
      </c>
      <c r="F52" s="31">
        <v>0</v>
      </c>
      <c r="G52" s="32">
        <f t="shared" si="10"/>
        <v>0</v>
      </c>
      <c r="H52" s="31">
        <v>1</v>
      </c>
      <c r="I52" s="31">
        <v>0</v>
      </c>
      <c r="J52" s="32">
        <f t="shared" si="11"/>
        <v>1</v>
      </c>
      <c r="K52" s="31">
        <f t="shared" si="12"/>
        <v>1</v>
      </c>
      <c r="L52" s="31">
        <f t="shared" si="13"/>
        <v>0</v>
      </c>
      <c r="M52" s="32">
        <f t="shared" si="14"/>
        <v>1</v>
      </c>
    </row>
    <row r="53" spans="1:13" ht="24" customHeight="1">
      <c r="A53" s="7" t="s">
        <v>91</v>
      </c>
      <c r="B53" s="31">
        <v>6</v>
      </c>
      <c r="C53" s="31">
        <v>9</v>
      </c>
      <c r="D53" s="32">
        <f t="shared" si="9"/>
        <v>15</v>
      </c>
      <c r="E53" s="31">
        <v>2</v>
      </c>
      <c r="F53" s="31">
        <v>9</v>
      </c>
      <c r="G53" s="32">
        <f t="shared" si="10"/>
        <v>11</v>
      </c>
      <c r="H53" s="31">
        <v>5</v>
      </c>
      <c r="I53" s="31">
        <v>12</v>
      </c>
      <c r="J53" s="32">
        <f t="shared" si="11"/>
        <v>17</v>
      </c>
      <c r="K53" s="31">
        <f t="shared" si="12"/>
        <v>13</v>
      </c>
      <c r="L53" s="31">
        <f t="shared" si="13"/>
        <v>30</v>
      </c>
      <c r="M53" s="32">
        <f t="shared" si="14"/>
        <v>43</v>
      </c>
    </row>
    <row r="54" spans="1:13" ht="1.5" customHeight="1">
      <c r="A54" s="7" t="s">
        <v>92</v>
      </c>
      <c r="B54" s="31">
        <v>0</v>
      </c>
      <c r="C54" s="31">
        <v>0</v>
      </c>
      <c r="D54" s="32">
        <f t="shared" si="9"/>
        <v>0</v>
      </c>
      <c r="E54" s="31">
        <v>0</v>
      </c>
      <c r="F54" s="31">
        <v>0</v>
      </c>
      <c r="G54" s="32">
        <f t="shared" si="10"/>
        <v>0</v>
      </c>
      <c r="H54" s="31">
        <v>0</v>
      </c>
      <c r="I54" s="31">
        <v>0</v>
      </c>
      <c r="J54" s="32">
        <f t="shared" si="11"/>
        <v>0</v>
      </c>
      <c r="K54" s="31">
        <f t="shared" si="12"/>
        <v>0</v>
      </c>
      <c r="L54" s="31">
        <f t="shared" si="13"/>
        <v>0</v>
      </c>
      <c r="M54" s="32">
        <f t="shared" si="14"/>
        <v>0</v>
      </c>
    </row>
    <row r="55" spans="1:13" ht="24" customHeight="1">
      <c r="A55" s="7" t="s">
        <v>93</v>
      </c>
      <c r="B55" s="31">
        <v>1</v>
      </c>
      <c r="C55" s="31">
        <v>2</v>
      </c>
      <c r="D55" s="32">
        <f t="shared" si="9"/>
        <v>3</v>
      </c>
      <c r="E55" s="31">
        <v>0</v>
      </c>
      <c r="F55" s="31">
        <v>3</v>
      </c>
      <c r="G55" s="32">
        <f t="shared" si="10"/>
        <v>3</v>
      </c>
      <c r="H55" s="31">
        <v>0</v>
      </c>
      <c r="I55" s="31">
        <v>5</v>
      </c>
      <c r="J55" s="32">
        <f t="shared" si="11"/>
        <v>5</v>
      </c>
      <c r="K55" s="31">
        <f t="shared" si="12"/>
        <v>1</v>
      </c>
      <c r="L55" s="31">
        <f t="shared" si="13"/>
        <v>10</v>
      </c>
      <c r="M55" s="32">
        <f t="shared" si="14"/>
        <v>11</v>
      </c>
    </row>
    <row r="56" spans="1:13" ht="24" customHeight="1">
      <c r="A56" s="22" t="s">
        <v>6</v>
      </c>
      <c r="B56" s="35">
        <f>SUM(B46:B55)</f>
        <v>11</v>
      </c>
      <c r="C56" s="35">
        <f>SUM(C46:C55)</f>
        <v>24</v>
      </c>
      <c r="D56" s="35">
        <f t="shared" si="9"/>
        <v>35</v>
      </c>
      <c r="E56" s="35">
        <f>SUM(E46:E55)</f>
        <v>5</v>
      </c>
      <c r="F56" s="35">
        <f>SUM(F46:F55)</f>
        <v>22</v>
      </c>
      <c r="G56" s="35">
        <f t="shared" si="10"/>
        <v>27</v>
      </c>
      <c r="H56" s="35">
        <f>SUM(H46:H55)</f>
        <v>22</v>
      </c>
      <c r="I56" s="35">
        <f>SUM(I46:I55)</f>
        <v>53</v>
      </c>
      <c r="J56" s="35">
        <f t="shared" si="11"/>
        <v>75</v>
      </c>
      <c r="K56" s="35">
        <f t="shared" si="12"/>
        <v>38</v>
      </c>
      <c r="L56" s="35">
        <f t="shared" si="13"/>
        <v>99</v>
      </c>
      <c r="M56" s="35">
        <f t="shared" si="14"/>
        <v>137</v>
      </c>
    </row>
    <row r="57" spans="1:13" s="26" customFormat="1" ht="32.25" customHeight="1" thickBot="1">
      <c r="A57" s="25" t="s">
        <v>115</v>
      </c>
      <c r="B57" s="36">
        <f>SUM(B31,B34,B40,B56)</f>
        <v>22</v>
      </c>
      <c r="C57" s="36">
        <f>SUM(C31,C34,C40,C56)</f>
        <v>39</v>
      </c>
      <c r="D57" s="36">
        <f>SUM(B57:C57)</f>
        <v>61</v>
      </c>
      <c r="E57" s="36">
        <f>SUM(E31,E34,E40,E56)</f>
        <v>20</v>
      </c>
      <c r="F57" s="36">
        <f>SUM(F31,F34,F40,F56)</f>
        <v>42</v>
      </c>
      <c r="G57" s="36">
        <f>SUM(E57:F57)</f>
        <v>62</v>
      </c>
      <c r="H57" s="36">
        <f>SUM(H31,H34,H40,H56)</f>
        <v>48</v>
      </c>
      <c r="I57" s="36">
        <f>SUM(I31,I34,I40,I56)</f>
        <v>87</v>
      </c>
      <c r="J57" s="36">
        <f>SUM(H57:I57)</f>
        <v>135</v>
      </c>
      <c r="K57" s="36">
        <f>SUM(K31,K34,K40,K56)</f>
        <v>90</v>
      </c>
      <c r="L57" s="36">
        <f>SUM(L31,L34,L40,L56)</f>
        <v>168</v>
      </c>
      <c r="M57" s="36">
        <f>SUM(K57:L57)</f>
        <v>258</v>
      </c>
    </row>
    <row r="58" spans="1:13" ht="27" customHeight="1" thickTop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 s="1" customFormat="1" ht="25.5" customHeight="1">
      <c r="A59" s="690" t="s">
        <v>0</v>
      </c>
      <c r="B59" s="690"/>
      <c r="C59" s="690"/>
      <c r="D59" s="690"/>
      <c r="E59" s="690"/>
      <c r="F59" s="690"/>
      <c r="G59" s="690"/>
      <c r="H59" s="690"/>
      <c r="I59" s="690"/>
      <c r="J59" s="690"/>
      <c r="K59" s="690"/>
      <c r="L59" s="690"/>
      <c r="M59" s="690"/>
    </row>
    <row r="60" spans="1:13" s="1" customFormat="1" ht="25.5" customHeight="1">
      <c r="A60" s="690" t="s">
        <v>334</v>
      </c>
      <c r="B60" s="690"/>
      <c r="C60" s="690"/>
      <c r="D60" s="690"/>
      <c r="E60" s="690"/>
      <c r="F60" s="690"/>
      <c r="G60" s="690"/>
      <c r="H60" s="690"/>
      <c r="I60" s="690"/>
      <c r="J60" s="690"/>
      <c r="K60" s="690"/>
      <c r="L60" s="690"/>
      <c r="M60" s="690"/>
    </row>
    <row r="61" ht="21" customHeight="1"/>
    <row r="62" spans="1:13" s="5" customFormat="1" ht="24" customHeight="1">
      <c r="A62" s="691" t="s">
        <v>1</v>
      </c>
      <c r="B62" s="693" t="s">
        <v>2</v>
      </c>
      <c r="C62" s="694"/>
      <c r="D62" s="695"/>
      <c r="E62" s="693" t="s">
        <v>3</v>
      </c>
      <c r="F62" s="694"/>
      <c r="G62" s="695"/>
      <c r="H62" s="693" t="s">
        <v>167</v>
      </c>
      <c r="I62" s="694"/>
      <c r="J62" s="695"/>
      <c r="K62" s="693" t="s">
        <v>7</v>
      </c>
      <c r="L62" s="694"/>
      <c r="M62" s="695"/>
    </row>
    <row r="63" spans="1:13" s="5" customFormat="1" ht="24" customHeight="1">
      <c r="A63" s="692"/>
      <c r="B63" s="6" t="s">
        <v>4</v>
      </c>
      <c r="C63" s="6" t="s">
        <v>5</v>
      </c>
      <c r="D63" s="6" t="s">
        <v>6</v>
      </c>
      <c r="E63" s="6" t="s">
        <v>4</v>
      </c>
      <c r="F63" s="6" t="s">
        <v>5</v>
      </c>
      <c r="G63" s="6" t="s">
        <v>6</v>
      </c>
      <c r="H63" s="6" t="s">
        <v>4</v>
      </c>
      <c r="I63" s="6" t="s">
        <v>5</v>
      </c>
      <c r="J63" s="6" t="s">
        <v>6</v>
      </c>
      <c r="K63" s="6" t="s">
        <v>4</v>
      </c>
      <c r="L63" s="6" t="s">
        <v>5</v>
      </c>
      <c r="M63" s="6" t="s">
        <v>6</v>
      </c>
    </row>
    <row r="64" spans="1:13" ht="24" customHeight="1">
      <c r="A64" s="37" t="s">
        <v>82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24" customHeight="1">
      <c r="A65" s="7" t="s">
        <v>104</v>
      </c>
      <c r="B65" s="31">
        <v>0</v>
      </c>
      <c r="C65" s="31">
        <v>0</v>
      </c>
      <c r="D65" s="32">
        <f>SUM(B65:C65)</f>
        <v>0</v>
      </c>
      <c r="E65" s="31">
        <v>1</v>
      </c>
      <c r="F65" s="31">
        <v>1</v>
      </c>
      <c r="G65" s="32">
        <f>SUM(E65:F65)</f>
        <v>2</v>
      </c>
      <c r="H65" s="31">
        <v>5</v>
      </c>
      <c r="I65" s="31">
        <v>6</v>
      </c>
      <c r="J65" s="32">
        <f>SUM(H65:I65)</f>
        <v>11</v>
      </c>
      <c r="K65" s="31">
        <f aca="true" t="shared" si="16" ref="K65:M71">SUM(B65,E65,H65)</f>
        <v>6</v>
      </c>
      <c r="L65" s="31">
        <f t="shared" si="16"/>
        <v>7</v>
      </c>
      <c r="M65" s="32">
        <f t="shared" si="16"/>
        <v>13</v>
      </c>
    </row>
    <row r="66" spans="1:13" ht="24" customHeight="1">
      <c r="A66" s="7" t="s">
        <v>103</v>
      </c>
      <c r="B66" s="31">
        <v>0</v>
      </c>
      <c r="C66" s="31">
        <v>0</v>
      </c>
      <c r="D66" s="32">
        <f>SUM(B66:C66)</f>
        <v>0</v>
      </c>
      <c r="E66" s="31">
        <v>0</v>
      </c>
      <c r="F66" s="31">
        <v>0</v>
      </c>
      <c r="G66" s="32">
        <f>SUM(E66:F66)</f>
        <v>0</v>
      </c>
      <c r="H66" s="31">
        <v>2</v>
      </c>
      <c r="I66" s="31">
        <v>20</v>
      </c>
      <c r="J66" s="32">
        <f>SUM(H66:I66)</f>
        <v>22</v>
      </c>
      <c r="K66" s="31">
        <f aca="true" t="shared" si="17" ref="K66:M67">SUM(B66,E66,H66)</f>
        <v>2</v>
      </c>
      <c r="L66" s="31">
        <f t="shared" si="17"/>
        <v>20</v>
      </c>
      <c r="M66" s="32">
        <f t="shared" si="17"/>
        <v>22</v>
      </c>
    </row>
    <row r="67" spans="1:13" ht="24" customHeight="1">
      <c r="A67" s="7" t="s">
        <v>107</v>
      </c>
      <c r="B67" s="31">
        <v>3</v>
      </c>
      <c r="C67" s="31">
        <v>11</v>
      </c>
      <c r="D67" s="32">
        <f>SUM(B67:C67)</f>
        <v>14</v>
      </c>
      <c r="E67" s="31">
        <v>2</v>
      </c>
      <c r="F67" s="31">
        <v>10</v>
      </c>
      <c r="G67" s="32">
        <f>SUM(E67:F67)</f>
        <v>12</v>
      </c>
      <c r="H67" s="31">
        <v>11</v>
      </c>
      <c r="I67" s="31">
        <v>8</v>
      </c>
      <c r="J67" s="32">
        <f>SUM(H67:I67)</f>
        <v>19</v>
      </c>
      <c r="K67" s="31">
        <f t="shared" si="17"/>
        <v>16</v>
      </c>
      <c r="L67" s="31">
        <f t="shared" si="17"/>
        <v>29</v>
      </c>
      <c r="M67" s="32">
        <f t="shared" si="17"/>
        <v>45</v>
      </c>
    </row>
    <row r="68" spans="1:13" ht="24" customHeight="1" hidden="1">
      <c r="A68" s="7" t="s">
        <v>106</v>
      </c>
      <c r="B68" s="31">
        <v>0</v>
      </c>
      <c r="C68" s="31">
        <v>0</v>
      </c>
      <c r="D68" s="32">
        <f>SUM(B68:C68)</f>
        <v>0</v>
      </c>
      <c r="E68" s="31">
        <v>0</v>
      </c>
      <c r="F68" s="31">
        <v>0</v>
      </c>
      <c r="G68" s="32">
        <f>SUM(E68:F68)</f>
        <v>0</v>
      </c>
      <c r="H68" s="31">
        <v>0</v>
      </c>
      <c r="I68" s="31">
        <v>0</v>
      </c>
      <c r="J68" s="32">
        <f>SUM(H68:I68)</f>
        <v>0</v>
      </c>
      <c r="K68" s="31">
        <f t="shared" si="16"/>
        <v>0</v>
      </c>
      <c r="L68" s="31">
        <f t="shared" si="16"/>
        <v>0</v>
      </c>
      <c r="M68" s="32">
        <f t="shared" si="16"/>
        <v>0</v>
      </c>
    </row>
    <row r="69" spans="1:13" ht="24" customHeight="1">
      <c r="A69" s="7" t="s">
        <v>105</v>
      </c>
      <c r="B69" s="31">
        <v>0</v>
      </c>
      <c r="C69" s="31">
        <v>0</v>
      </c>
      <c r="D69" s="32">
        <f>SUM(B69:C69)</f>
        <v>0</v>
      </c>
      <c r="E69" s="31">
        <v>0</v>
      </c>
      <c r="F69" s="31">
        <v>0</v>
      </c>
      <c r="G69" s="32">
        <f>SUM(E69:F69)</f>
        <v>0</v>
      </c>
      <c r="H69" s="31">
        <v>2</v>
      </c>
      <c r="I69" s="31">
        <v>0</v>
      </c>
      <c r="J69" s="32">
        <f>SUM(H69:I69)</f>
        <v>2</v>
      </c>
      <c r="K69" s="31">
        <f t="shared" si="16"/>
        <v>2</v>
      </c>
      <c r="L69" s="31">
        <f t="shared" si="16"/>
        <v>0</v>
      </c>
      <c r="M69" s="32">
        <f t="shared" si="16"/>
        <v>2</v>
      </c>
    </row>
    <row r="70" spans="1:13" ht="9.75" customHeight="1">
      <c r="A70" s="7"/>
      <c r="B70" s="31"/>
      <c r="C70" s="31"/>
      <c r="D70" s="32"/>
      <c r="E70" s="31"/>
      <c r="F70" s="31"/>
      <c r="G70" s="32"/>
      <c r="H70" s="31"/>
      <c r="I70" s="31"/>
      <c r="J70" s="32"/>
      <c r="K70" s="31"/>
      <c r="L70" s="31"/>
      <c r="M70" s="32"/>
    </row>
    <row r="71" spans="1:13" ht="24" customHeight="1">
      <c r="A71" s="9" t="s">
        <v>6</v>
      </c>
      <c r="B71" s="33">
        <f>SUM(B65:B70)</f>
        <v>3</v>
      </c>
      <c r="C71" s="33">
        <f>SUM(C65:C70)</f>
        <v>11</v>
      </c>
      <c r="D71" s="33">
        <f>SUM(B71:C71)</f>
        <v>14</v>
      </c>
      <c r="E71" s="33">
        <f>SUM(E65:E70)</f>
        <v>3</v>
      </c>
      <c r="F71" s="33">
        <f>SUM(F65:F70)</f>
        <v>11</v>
      </c>
      <c r="G71" s="33">
        <f>SUM(E71:F71)</f>
        <v>14</v>
      </c>
      <c r="H71" s="33">
        <f>SUM(H65:H70)</f>
        <v>20</v>
      </c>
      <c r="I71" s="33">
        <f>SUM(I65:I70)</f>
        <v>34</v>
      </c>
      <c r="J71" s="33">
        <f>SUM(H71:I71)</f>
        <v>54</v>
      </c>
      <c r="K71" s="33">
        <f t="shared" si="16"/>
        <v>26</v>
      </c>
      <c r="L71" s="33">
        <f t="shared" si="16"/>
        <v>56</v>
      </c>
      <c r="M71" s="33">
        <f t="shared" si="16"/>
        <v>82</v>
      </c>
    </row>
    <row r="72" spans="1:13" ht="24" customHeight="1">
      <c r="A72" s="17" t="s">
        <v>153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24" customHeight="1">
      <c r="A73" s="30" t="s">
        <v>165</v>
      </c>
      <c r="B73" s="38">
        <v>8</v>
      </c>
      <c r="C73" s="38">
        <v>29</v>
      </c>
      <c r="D73" s="39">
        <f>SUM(B73:C73)</f>
        <v>37</v>
      </c>
      <c r="E73" s="38">
        <v>0</v>
      </c>
      <c r="F73" s="38">
        <v>0</v>
      </c>
      <c r="G73" s="39">
        <f>SUM(E73:F73)</f>
        <v>0</v>
      </c>
      <c r="H73" s="39">
        <v>13</v>
      </c>
      <c r="I73" s="39">
        <v>40</v>
      </c>
      <c r="J73" s="39">
        <f>SUM(H73:I73)</f>
        <v>53</v>
      </c>
      <c r="K73" s="38">
        <f aca="true" t="shared" si="18" ref="K73:M74">SUM(B73,E73,H73)</f>
        <v>21</v>
      </c>
      <c r="L73" s="38">
        <f t="shared" si="18"/>
        <v>69</v>
      </c>
      <c r="M73" s="39">
        <f t="shared" si="18"/>
        <v>90</v>
      </c>
    </row>
    <row r="74" spans="1:13" ht="23.25" customHeight="1">
      <c r="A74" s="9" t="s">
        <v>6</v>
      </c>
      <c r="B74" s="33">
        <f>SUM(B72:B73)</f>
        <v>8</v>
      </c>
      <c r="C74" s="33">
        <f>SUM(C72:C73)</f>
        <v>29</v>
      </c>
      <c r="D74" s="33">
        <f>SUM(B74:C74)</f>
        <v>37</v>
      </c>
      <c r="E74" s="33">
        <f>SUM(E72:E73)</f>
        <v>0</v>
      </c>
      <c r="F74" s="33">
        <f>SUM(F72:F73)</f>
        <v>0</v>
      </c>
      <c r="G74" s="33">
        <f>SUM(E74:F74)</f>
        <v>0</v>
      </c>
      <c r="H74" s="33">
        <f>SUM(H72:H73)</f>
        <v>13</v>
      </c>
      <c r="I74" s="33">
        <f>SUM(I72:I73)</f>
        <v>40</v>
      </c>
      <c r="J74" s="33">
        <f>SUM(H74:I74)</f>
        <v>53</v>
      </c>
      <c r="K74" s="33">
        <f t="shared" si="18"/>
        <v>21</v>
      </c>
      <c r="L74" s="33">
        <f t="shared" si="18"/>
        <v>69</v>
      </c>
      <c r="M74" s="33">
        <f t="shared" si="18"/>
        <v>90</v>
      </c>
    </row>
    <row r="75" spans="1:13" ht="0.75" customHeight="1" hidden="1">
      <c r="A75" s="17" t="s">
        <v>83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24" customHeight="1" hidden="1">
      <c r="A76" s="27" t="s">
        <v>24</v>
      </c>
      <c r="B76" s="31">
        <v>0</v>
      </c>
      <c r="C76" s="31">
        <v>0</v>
      </c>
      <c r="D76" s="32">
        <f>SUM(B76:C76)</f>
        <v>0</v>
      </c>
      <c r="E76" s="31">
        <v>0</v>
      </c>
      <c r="F76" s="31">
        <v>0</v>
      </c>
      <c r="G76" s="32">
        <f>SUM(E76:F76)</f>
        <v>0</v>
      </c>
      <c r="H76" s="31">
        <v>0</v>
      </c>
      <c r="I76" s="31">
        <v>0</v>
      </c>
      <c r="J76" s="32">
        <f>SUM(H76:I76)</f>
        <v>0</v>
      </c>
      <c r="K76" s="31">
        <f>SUM(B76,E76,H76)</f>
        <v>0</v>
      </c>
      <c r="L76" s="31">
        <f>SUM(C76,F76,I76)</f>
        <v>0</v>
      </c>
      <c r="M76" s="32">
        <f>SUM(D76,G76,J76)</f>
        <v>0</v>
      </c>
    </row>
    <row r="77" spans="1:13" ht="8.25" customHeight="1" hidden="1">
      <c r="A77" s="13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24" customHeight="1" hidden="1">
      <c r="A78" s="9" t="s">
        <v>6</v>
      </c>
      <c r="B78" s="33">
        <f>SUM(B76:B77)</f>
        <v>0</v>
      </c>
      <c r="C78" s="33">
        <f>SUM(C76:C77)</f>
        <v>0</v>
      </c>
      <c r="D78" s="33">
        <f>SUM(B78:C78)</f>
        <v>0</v>
      </c>
      <c r="E78" s="33">
        <f>SUM(E76:E77)</f>
        <v>0</v>
      </c>
      <c r="F78" s="33">
        <f>SUM(F76:F77)</f>
        <v>0</v>
      </c>
      <c r="G78" s="33">
        <f>SUM(E78:F78)</f>
        <v>0</v>
      </c>
      <c r="H78" s="33">
        <f>SUM(H76:H77)</f>
        <v>0</v>
      </c>
      <c r="I78" s="33">
        <f>SUM(I76:I77)</f>
        <v>0</v>
      </c>
      <c r="J78" s="33">
        <f>SUM(H78:I78)</f>
        <v>0</v>
      </c>
      <c r="K78" s="33">
        <f>SUM(B78,E78,H78)</f>
        <v>0</v>
      </c>
      <c r="L78" s="33">
        <f>SUM(C78,F78,I78)</f>
        <v>0</v>
      </c>
      <c r="M78" s="33">
        <f>SUM(D78,G78,J78)</f>
        <v>0</v>
      </c>
    </row>
    <row r="79" spans="1:13" ht="24" customHeight="1">
      <c r="A79" s="15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24" customHeight="1">
      <c r="A80" s="15" t="s">
        <v>108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s="5" customFormat="1" ht="23.25" customHeight="1">
      <c r="A81" s="691" t="s">
        <v>1</v>
      </c>
      <c r="B81" s="693" t="s">
        <v>2</v>
      </c>
      <c r="C81" s="694"/>
      <c r="D81" s="695"/>
      <c r="E81" s="693" t="s">
        <v>3</v>
      </c>
      <c r="F81" s="694"/>
      <c r="G81" s="695"/>
      <c r="H81" s="693" t="s">
        <v>167</v>
      </c>
      <c r="I81" s="694"/>
      <c r="J81" s="695"/>
      <c r="K81" s="693" t="s">
        <v>7</v>
      </c>
      <c r="L81" s="694"/>
      <c r="M81" s="695"/>
    </row>
    <row r="82" spans="1:13" s="5" customFormat="1" ht="23.25" customHeight="1">
      <c r="A82" s="692"/>
      <c r="B82" s="6" t="s">
        <v>4</v>
      </c>
      <c r="C82" s="6" t="s">
        <v>5</v>
      </c>
      <c r="D82" s="6" t="s">
        <v>6</v>
      </c>
      <c r="E82" s="6" t="s">
        <v>4</v>
      </c>
      <c r="F82" s="6" t="s">
        <v>5</v>
      </c>
      <c r="G82" s="6" t="s">
        <v>6</v>
      </c>
      <c r="H82" s="6" t="s">
        <v>4</v>
      </c>
      <c r="I82" s="6" t="s">
        <v>5</v>
      </c>
      <c r="J82" s="6" t="s">
        <v>6</v>
      </c>
      <c r="K82" s="6" t="s">
        <v>4</v>
      </c>
      <c r="L82" s="6" t="s">
        <v>5</v>
      </c>
      <c r="M82" s="6" t="s">
        <v>6</v>
      </c>
    </row>
    <row r="83" spans="1:13" s="5" customFormat="1" ht="24" customHeight="1">
      <c r="A83" s="17" t="s">
        <v>84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21" customHeight="1">
      <c r="A84" s="7" t="s">
        <v>97</v>
      </c>
      <c r="B84" s="31">
        <v>21</v>
      </c>
      <c r="C84" s="31">
        <v>32</v>
      </c>
      <c r="D84" s="32">
        <f aca="true" t="shared" si="19" ref="D84:D91">SUM(B84:C84)</f>
        <v>53</v>
      </c>
      <c r="E84" s="31">
        <v>20</v>
      </c>
      <c r="F84" s="31">
        <v>31</v>
      </c>
      <c r="G84" s="32">
        <f aca="true" t="shared" si="20" ref="G84:G94">SUM(E84:F84)</f>
        <v>51</v>
      </c>
      <c r="H84" s="31">
        <v>1</v>
      </c>
      <c r="I84" s="31">
        <v>0</v>
      </c>
      <c r="J84" s="32">
        <f aca="true" t="shared" si="21" ref="J84:J94">SUM(H84:I84)</f>
        <v>1</v>
      </c>
      <c r="K84" s="31">
        <f aca="true" t="shared" si="22" ref="K84:K91">SUM(B84,E84,H84)</f>
        <v>42</v>
      </c>
      <c r="L84" s="31">
        <f aca="true" t="shared" si="23" ref="L84:L91">SUM(C84,F84,I84)</f>
        <v>63</v>
      </c>
      <c r="M84" s="32">
        <f aca="true" t="shared" si="24" ref="M84:M91">SUM(D84,G84,J84)</f>
        <v>105</v>
      </c>
    </row>
    <row r="85" spans="1:13" ht="21" customHeight="1">
      <c r="A85" s="7" t="s">
        <v>98</v>
      </c>
      <c r="B85" s="31">
        <v>21</v>
      </c>
      <c r="C85" s="31">
        <v>26</v>
      </c>
      <c r="D85" s="32">
        <f t="shared" si="19"/>
        <v>47</v>
      </c>
      <c r="E85" s="31">
        <v>24</v>
      </c>
      <c r="F85" s="31">
        <v>28</v>
      </c>
      <c r="G85" s="32">
        <f t="shared" si="20"/>
        <v>52</v>
      </c>
      <c r="H85" s="31">
        <v>0</v>
      </c>
      <c r="I85" s="31">
        <v>1</v>
      </c>
      <c r="J85" s="32">
        <f t="shared" si="21"/>
        <v>1</v>
      </c>
      <c r="K85" s="31">
        <f t="shared" si="22"/>
        <v>45</v>
      </c>
      <c r="L85" s="31">
        <f t="shared" si="23"/>
        <v>55</v>
      </c>
      <c r="M85" s="32">
        <f t="shared" si="24"/>
        <v>100</v>
      </c>
    </row>
    <row r="86" spans="1:13" ht="21" customHeight="1">
      <c r="A86" s="7" t="s">
        <v>99</v>
      </c>
      <c r="B86" s="31">
        <v>13</v>
      </c>
      <c r="C86" s="31">
        <v>39</v>
      </c>
      <c r="D86" s="32">
        <f t="shared" si="19"/>
        <v>52</v>
      </c>
      <c r="E86" s="31">
        <v>27</v>
      </c>
      <c r="F86" s="31">
        <v>29</v>
      </c>
      <c r="G86" s="32">
        <f t="shared" si="20"/>
        <v>56</v>
      </c>
      <c r="H86" s="31">
        <v>1</v>
      </c>
      <c r="I86" s="31">
        <v>1</v>
      </c>
      <c r="J86" s="32">
        <f t="shared" si="21"/>
        <v>2</v>
      </c>
      <c r="K86" s="31">
        <f t="shared" si="22"/>
        <v>41</v>
      </c>
      <c r="L86" s="31">
        <f t="shared" si="23"/>
        <v>69</v>
      </c>
      <c r="M86" s="32">
        <f t="shared" si="24"/>
        <v>110</v>
      </c>
    </row>
    <row r="87" spans="1:13" ht="21" customHeight="1">
      <c r="A87" s="7" t="s">
        <v>100</v>
      </c>
      <c r="B87" s="31">
        <v>12</v>
      </c>
      <c r="C87" s="31">
        <v>12</v>
      </c>
      <c r="D87" s="32">
        <f t="shared" si="19"/>
        <v>24</v>
      </c>
      <c r="E87" s="31">
        <v>18</v>
      </c>
      <c r="F87" s="31">
        <v>8</v>
      </c>
      <c r="G87" s="32">
        <f>SUM(E87:F87)</f>
        <v>26</v>
      </c>
      <c r="H87" s="31">
        <v>0</v>
      </c>
      <c r="I87" s="31">
        <v>1</v>
      </c>
      <c r="J87" s="32">
        <f>SUM(H87:I87)</f>
        <v>1</v>
      </c>
      <c r="K87" s="31">
        <f t="shared" si="22"/>
        <v>30</v>
      </c>
      <c r="L87" s="31">
        <f t="shared" si="23"/>
        <v>21</v>
      </c>
      <c r="M87" s="32">
        <f t="shared" si="24"/>
        <v>51</v>
      </c>
    </row>
    <row r="88" spans="1:13" ht="21" customHeight="1">
      <c r="A88" s="7" t="s">
        <v>340</v>
      </c>
      <c r="B88" s="31">
        <v>20</v>
      </c>
      <c r="C88" s="31">
        <v>20</v>
      </c>
      <c r="D88" s="32">
        <f t="shared" si="19"/>
        <v>40</v>
      </c>
      <c r="E88" s="31">
        <v>0</v>
      </c>
      <c r="F88" s="31">
        <v>0</v>
      </c>
      <c r="G88" s="32">
        <f>SUM(E88:F88)</f>
        <v>0</v>
      </c>
      <c r="H88" s="31">
        <v>0</v>
      </c>
      <c r="I88" s="31">
        <v>0</v>
      </c>
      <c r="J88" s="32">
        <f>SUM(H88:I88)</f>
        <v>0</v>
      </c>
      <c r="K88" s="31">
        <f t="shared" si="22"/>
        <v>20</v>
      </c>
      <c r="L88" s="31">
        <f t="shared" si="23"/>
        <v>20</v>
      </c>
      <c r="M88" s="32">
        <f t="shared" si="24"/>
        <v>40</v>
      </c>
    </row>
    <row r="89" spans="1:13" ht="21" customHeight="1">
      <c r="A89" s="7" t="s">
        <v>381</v>
      </c>
      <c r="B89" s="31">
        <v>0</v>
      </c>
      <c r="C89" s="31">
        <v>0</v>
      </c>
      <c r="D89" s="32">
        <f t="shared" si="19"/>
        <v>0</v>
      </c>
      <c r="E89" s="31">
        <v>0</v>
      </c>
      <c r="F89" s="31">
        <v>0</v>
      </c>
      <c r="G89" s="32">
        <f>SUM(E89:F89)</f>
        <v>0</v>
      </c>
      <c r="H89" s="31">
        <v>1</v>
      </c>
      <c r="I89" s="31">
        <v>0</v>
      </c>
      <c r="J89" s="32">
        <f>SUM(H89:I89)</f>
        <v>1</v>
      </c>
      <c r="K89" s="31">
        <f t="shared" si="22"/>
        <v>1</v>
      </c>
      <c r="L89" s="31">
        <f t="shared" si="23"/>
        <v>0</v>
      </c>
      <c r="M89" s="32">
        <f t="shared" si="24"/>
        <v>1</v>
      </c>
    </row>
    <row r="90" spans="1:13" ht="21" customHeight="1">
      <c r="A90" s="7" t="s">
        <v>101</v>
      </c>
      <c r="B90" s="31">
        <v>0</v>
      </c>
      <c r="C90" s="31">
        <v>0</v>
      </c>
      <c r="D90" s="32">
        <f t="shared" si="19"/>
        <v>0</v>
      </c>
      <c r="E90" s="31">
        <v>0</v>
      </c>
      <c r="F90" s="31">
        <v>0</v>
      </c>
      <c r="G90" s="32">
        <f>SUM(E90:F90)</f>
        <v>0</v>
      </c>
      <c r="H90" s="31">
        <v>4</v>
      </c>
      <c r="I90" s="31">
        <v>18</v>
      </c>
      <c r="J90" s="32">
        <f>SUM(H90:I90)</f>
        <v>22</v>
      </c>
      <c r="K90" s="31">
        <f t="shared" si="22"/>
        <v>4</v>
      </c>
      <c r="L90" s="31">
        <f t="shared" si="23"/>
        <v>18</v>
      </c>
      <c r="M90" s="32">
        <f t="shared" si="24"/>
        <v>22</v>
      </c>
    </row>
    <row r="91" spans="1:13" ht="21" customHeight="1">
      <c r="A91" s="7" t="s">
        <v>102</v>
      </c>
      <c r="B91" s="31">
        <v>8</v>
      </c>
      <c r="C91" s="31">
        <v>16</v>
      </c>
      <c r="D91" s="32">
        <f t="shared" si="19"/>
        <v>24</v>
      </c>
      <c r="E91" s="31">
        <v>4</v>
      </c>
      <c r="F91" s="31">
        <v>24</v>
      </c>
      <c r="G91" s="32">
        <f t="shared" si="20"/>
        <v>28</v>
      </c>
      <c r="H91" s="31">
        <v>9</v>
      </c>
      <c r="I91" s="31">
        <v>64</v>
      </c>
      <c r="J91" s="32">
        <f t="shared" si="21"/>
        <v>73</v>
      </c>
      <c r="K91" s="31">
        <f t="shared" si="22"/>
        <v>21</v>
      </c>
      <c r="L91" s="31">
        <f t="shared" si="23"/>
        <v>104</v>
      </c>
      <c r="M91" s="32">
        <f t="shared" si="24"/>
        <v>125</v>
      </c>
    </row>
    <row r="92" spans="1:13" ht="21" customHeight="1">
      <c r="A92" s="7" t="s">
        <v>91</v>
      </c>
      <c r="B92" s="31">
        <v>9</v>
      </c>
      <c r="C92" s="31">
        <v>26</v>
      </c>
      <c r="D92" s="32">
        <f aca="true" t="shared" si="25" ref="D92:D98">SUM(B92:C92)</f>
        <v>35</v>
      </c>
      <c r="E92" s="31">
        <v>7</v>
      </c>
      <c r="F92" s="31">
        <v>12</v>
      </c>
      <c r="G92" s="32">
        <f t="shared" si="20"/>
        <v>19</v>
      </c>
      <c r="H92" s="31">
        <v>23</v>
      </c>
      <c r="I92" s="31">
        <v>55</v>
      </c>
      <c r="J92" s="32">
        <f t="shared" si="21"/>
        <v>78</v>
      </c>
      <c r="K92" s="31">
        <f aca="true" t="shared" si="26" ref="K92:M98">SUM(B92,E92,H92)</f>
        <v>39</v>
      </c>
      <c r="L92" s="31">
        <f t="shared" si="26"/>
        <v>93</v>
      </c>
      <c r="M92" s="32">
        <f t="shared" si="26"/>
        <v>132</v>
      </c>
    </row>
    <row r="93" spans="1:13" ht="21" customHeight="1">
      <c r="A93" s="7" t="s">
        <v>109</v>
      </c>
      <c r="B93" s="31">
        <v>5</v>
      </c>
      <c r="C93" s="31">
        <v>27</v>
      </c>
      <c r="D93" s="32">
        <f t="shared" si="25"/>
        <v>32</v>
      </c>
      <c r="E93" s="31">
        <v>2</v>
      </c>
      <c r="F93" s="31">
        <v>20</v>
      </c>
      <c r="G93" s="32">
        <f t="shared" si="20"/>
        <v>22</v>
      </c>
      <c r="H93" s="31">
        <v>6</v>
      </c>
      <c r="I93" s="31">
        <v>41</v>
      </c>
      <c r="J93" s="32">
        <f t="shared" si="21"/>
        <v>47</v>
      </c>
      <c r="K93" s="31">
        <f t="shared" si="26"/>
        <v>13</v>
      </c>
      <c r="L93" s="31">
        <f t="shared" si="26"/>
        <v>88</v>
      </c>
      <c r="M93" s="32">
        <f t="shared" si="26"/>
        <v>101</v>
      </c>
    </row>
    <row r="94" spans="1:13" ht="21" customHeight="1">
      <c r="A94" s="7" t="s">
        <v>85</v>
      </c>
      <c r="B94" s="31">
        <v>3</v>
      </c>
      <c r="C94" s="31">
        <v>12</v>
      </c>
      <c r="D94" s="32">
        <f t="shared" si="25"/>
        <v>15</v>
      </c>
      <c r="E94" s="31">
        <v>0</v>
      </c>
      <c r="F94" s="31">
        <v>10</v>
      </c>
      <c r="G94" s="32">
        <f t="shared" si="20"/>
        <v>10</v>
      </c>
      <c r="H94" s="31">
        <v>13</v>
      </c>
      <c r="I94" s="31">
        <v>13</v>
      </c>
      <c r="J94" s="32">
        <f t="shared" si="21"/>
        <v>26</v>
      </c>
      <c r="K94" s="31">
        <f t="shared" si="26"/>
        <v>16</v>
      </c>
      <c r="L94" s="31">
        <f t="shared" si="26"/>
        <v>35</v>
      </c>
      <c r="M94" s="32">
        <f t="shared" si="26"/>
        <v>51</v>
      </c>
    </row>
    <row r="95" spans="1:13" ht="21" customHeight="1">
      <c r="A95" s="7" t="s">
        <v>30</v>
      </c>
      <c r="B95" s="31">
        <v>2</v>
      </c>
      <c r="C95" s="31">
        <v>10</v>
      </c>
      <c r="D95" s="32">
        <f t="shared" si="25"/>
        <v>12</v>
      </c>
      <c r="E95" s="31">
        <v>2</v>
      </c>
      <c r="F95" s="31">
        <v>9</v>
      </c>
      <c r="G95" s="32">
        <f>SUM(E95:F95)</f>
        <v>11</v>
      </c>
      <c r="H95" s="31">
        <v>6</v>
      </c>
      <c r="I95" s="31">
        <v>19</v>
      </c>
      <c r="J95" s="32">
        <f>SUM(H95:I95)</f>
        <v>25</v>
      </c>
      <c r="K95" s="31">
        <f t="shared" si="26"/>
        <v>10</v>
      </c>
      <c r="L95" s="31">
        <f t="shared" si="26"/>
        <v>38</v>
      </c>
      <c r="M95" s="32">
        <f t="shared" si="26"/>
        <v>48</v>
      </c>
    </row>
    <row r="96" spans="1:13" ht="21" customHeight="1">
      <c r="A96" s="7" t="s">
        <v>33</v>
      </c>
      <c r="B96" s="31">
        <v>15</v>
      </c>
      <c r="C96" s="31">
        <v>3</v>
      </c>
      <c r="D96" s="32">
        <f t="shared" si="25"/>
        <v>18</v>
      </c>
      <c r="E96" s="31">
        <v>9</v>
      </c>
      <c r="F96" s="31">
        <v>1</v>
      </c>
      <c r="G96" s="32">
        <f>SUM(E96:F96)</f>
        <v>10</v>
      </c>
      <c r="H96" s="31">
        <v>9</v>
      </c>
      <c r="I96" s="31">
        <v>2</v>
      </c>
      <c r="J96" s="32">
        <f>SUM(H96:I96)</f>
        <v>11</v>
      </c>
      <c r="K96" s="31">
        <f t="shared" si="26"/>
        <v>33</v>
      </c>
      <c r="L96" s="31">
        <f t="shared" si="26"/>
        <v>6</v>
      </c>
      <c r="M96" s="32">
        <f t="shared" si="26"/>
        <v>39</v>
      </c>
    </row>
    <row r="97" spans="1:13" ht="21" customHeight="1">
      <c r="A97" s="7" t="s">
        <v>154</v>
      </c>
      <c r="B97" s="31">
        <v>1</v>
      </c>
      <c r="C97" s="31">
        <v>11</v>
      </c>
      <c r="D97" s="32">
        <f t="shared" si="25"/>
        <v>12</v>
      </c>
      <c r="E97" s="31">
        <v>0</v>
      </c>
      <c r="F97" s="31">
        <v>0</v>
      </c>
      <c r="G97" s="32">
        <f>SUM(E97:F97)</f>
        <v>0</v>
      </c>
      <c r="H97" s="31">
        <v>5</v>
      </c>
      <c r="I97" s="31">
        <v>7</v>
      </c>
      <c r="J97" s="32">
        <f>SUM(H97:I97)</f>
        <v>12</v>
      </c>
      <c r="K97" s="31">
        <f t="shared" si="26"/>
        <v>6</v>
      </c>
      <c r="L97" s="31">
        <f t="shared" si="26"/>
        <v>18</v>
      </c>
      <c r="M97" s="32">
        <f t="shared" si="26"/>
        <v>24</v>
      </c>
    </row>
    <row r="98" spans="1:13" ht="21" customHeight="1">
      <c r="A98" s="7" t="s">
        <v>110</v>
      </c>
      <c r="B98" s="31">
        <v>1</v>
      </c>
      <c r="C98" s="31">
        <v>2</v>
      </c>
      <c r="D98" s="32">
        <f t="shared" si="25"/>
        <v>3</v>
      </c>
      <c r="E98" s="31">
        <v>0</v>
      </c>
      <c r="F98" s="31">
        <v>3</v>
      </c>
      <c r="G98" s="32">
        <f>SUM(E98:F98)</f>
        <v>3</v>
      </c>
      <c r="H98" s="31">
        <v>1</v>
      </c>
      <c r="I98" s="31">
        <v>11</v>
      </c>
      <c r="J98" s="32">
        <f>SUM(H98:I98)</f>
        <v>12</v>
      </c>
      <c r="K98" s="31">
        <f t="shared" si="26"/>
        <v>2</v>
      </c>
      <c r="L98" s="31">
        <f t="shared" si="26"/>
        <v>16</v>
      </c>
      <c r="M98" s="32">
        <f t="shared" si="26"/>
        <v>18</v>
      </c>
    </row>
    <row r="99" spans="1:13" ht="24.75" customHeight="1">
      <c r="A99" s="9" t="s">
        <v>6</v>
      </c>
      <c r="B99" s="33">
        <f>SUM(B84:B98)</f>
        <v>131</v>
      </c>
      <c r="C99" s="33">
        <f>SUM(C84:C98)</f>
        <v>236</v>
      </c>
      <c r="D99" s="33">
        <f>SUM(B99:C99)</f>
        <v>367</v>
      </c>
      <c r="E99" s="33">
        <f>SUM(E84:E98)</f>
        <v>113</v>
      </c>
      <c r="F99" s="33">
        <f>SUM(F84:F98)</f>
        <v>175</v>
      </c>
      <c r="G99" s="33">
        <f>SUM(E99:F99)</f>
        <v>288</v>
      </c>
      <c r="H99" s="33">
        <f>SUM(H84:H98)</f>
        <v>79</v>
      </c>
      <c r="I99" s="33">
        <f>SUM(I84:I98)</f>
        <v>233</v>
      </c>
      <c r="J99" s="33">
        <f>SUM(H99:I99)</f>
        <v>312</v>
      </c>
      <c r="K99" s="33">
        <f>SUM(K84:K98)</f>
        <v>323</v>
      </c>
      <c r="L99" s="33">
        <f>SUM(L84:L98)</f>
        <v>644</v>
      </c>
      <c r="M99" s="33">
        <f>SUM(K99:L99)</f>
        <v>967</v>
      </c>
    </row>
    <row r="100" spans="1:13" ht="24.75" customHeight="1">
      <c r="A100" s="9" t="s">
        <v>114</v>
      </c>
      <c r="B100" s="33">
        <f aca="true" t="shared" si="27" ref="B100:M100">SUM(B71,B74,B78,B99)</f>
        <v>142</v>
      </c>
      <c r="C100" s="33">
        <f t="shared" si="27"/>
        <v>276</v>
      </c>
      <c r="D100" s="33">
        <f t="shared" si="27"/>
        <v>418</v>
      </c>
      <c r="E100" s="33">
        <f t="shared" si="27"/>
        <v>116</v>
      </c>
      <c r="F100" s="33">
        <f t="shared" si="27"/>
        <v>186</v>
      </c>
      <c r="G100" s="33">
        <f t="shared" si="27"/>
        <v>302</v>
      </c>
      <c r="H100" s="33">
        <f t="shared" si="27"/>
        <v>112</v>
      </c>
      <c r="I100" s="33">
        <f t="shared" si="27"/>
        <v>307</v>
      </c>
      <c r="J100" s="33">
        <f t="shared" si="27"/>
        <v>419</v>
      </c>
      <c r="K100" s="33">
        <f t="shared" si="27"/>
        <v>370</v>
      </c>
      <c r="L100" s="33">
        <f t="shared" si="27"/>
        <v>769</v>
      </c>
      <c r="M100" s="33">
        <f t="shared" si="27"/>
        <v>1139</v>
      </c>
    </row>
    <row r="102" spans="1:13" s="1" customFormat="1" ht="28.5" customHeight="1">
      <c r="A102" s="690" t="s">
        <v>0</v>
      </c>
      <c r="B102" s="690"/>
      <c r="C102" s="690"/>
      <c r="D102" s="690"/>
      <c r="E102" s="690"/>
      <c r="F102" s="690"/>
      <c r="G102" s="690"/>
      <c r="H102" s="690"/>
      <c r="I102" s="690"/>
      <c r="J102" s="690"/>
      <c r="K102" s="690"/>
      <c r="L102" s="690"/>
      <c r="M102" s="690"/>
    </row>
    <row r="103" spans="1:13" s="1" customFormat="1" ht="28.5" customHeight="1">
      <c r="A103" s="690" t="s">
        <v>335</v>
      </c>
      <c r="B103" s="690"/>
      <c r="C103" s="690"/>
      <c r="D103" s="690"/>
      <c r="E103" s="690"/>
      <c r="F103" s="690"/>
      <c r="G103" s="690"/>
      <c r="H103" s="690"/>
      <c r="I103" s="690"/>
      <c r="J103" s="690"/>
      <c r="K103" s="690"/>
      <c r="L103" s="690"/>
      <c r="M103" s="690"/>
    </row>
    <row r="104" spans="1:13" s="186" customFormat="1" ht="24" customHeight="1">
      <c r="A104" s="10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</row>
    <row r="105" spans="1:13" s="5" customFormat="1" ht="24" customHeight="1">
      <c r="A105" s="691" t="s">
        <v>81</v>
      </c>
      <c r="B105" s="693" t="s">
        <v>2</v>
      </c>
      <c r="C105" s="694"/>
      <c r="D105" s="695"/>
      <c r="E105" s="693" t="s">
        <v>3</v>
      </c>
      <c r="F105" s="694"/>
      <c r="G105" s="695"/>
      <c r="H105" s="693" t="s">
        <v>167</v>
      </c>
      <c r="I105" s="694"/>
      <c r="J105" s="695"/>
      <c r="K105" s="693" t="s">
        <v>7</v>
      </c>
      <c r="L105" s="694"/>
      <c r="M105" s="695"/>
    </row>
    <row r="106" spans="1:13" s="5" customFormat="1" ht="24" customHeight="1">
      <c r="A106" s="692"/>
      <c r="B106" s="6" t="s">
        <v>4</v>
      </c>
      <c r="C106" s="6" t="s">
        <v>5</v>
      </c>
      <c r="D106" s="6" t="s">
        <v>6</v>
      </c>
      <c r="E106" s="6" t="s">
        <v>4</v>
      </c>
      <c r="F106" s="6" t="s">
        <v>5</v>
      </c>
      <c r="G106" s="6" t="s">
        <v>6</v>
      </c>
      <c r="H106" s="6" t="s">
        <v>4</v>
      </c>
      <c r="I106" s="6" t="s">
        <v>5</v>
      </c>
      <c r="J106" s="6" t="s">
        <v>6</v>
      </c>
      <c r="K106" s="6" t="s">
        <v>4</v>
      </c>
      <c r="L106" s="6" t="s">
        <v>5</v>
      </c>
      <c r="M106" s="6" t="s">
        <v>6</v>
      </c>
    </row>
    <row r="107" spans="1:13" ht="24" customHeight="1">
      <c r="A107" s="14" t="s">
        <v>112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24" customHeight="1">
      <c r="A108" s="7" t="s">
        <v>328</v>
      </c>
      <c r="B108" s="31">
        <v>0</v>
      </c>
      <c r="C108" s="31">
        <v>0</v>
      </c>
      <c r="D108" s="32">
        <f>SUM(B108:C108)</f>
        <v>0</v>
      </c>
      <c r="E108" s="31">
        <v>4</v>
      </c>
      <c r="F108" s="31">
        <v>2</v>
      </c>
      <c r="G108" s="32">
        <f>SUM(E108:F108)</f>
        <v>6</v>
      </c>
      <c r="H108" s="31">
        <v>7</v>
      </c>
      <c r="I108" s="31">
        <v>5</v>
      </c>
      <c r="J108" s="32">
        <f>SUM(H108:I108)</f>
        <v>12</v>
      </c>
      <c r="K108" s="31">
        <f aca="true" t="shared" si="28" ref="K108:M110">SUM(B108,E108,H108)</f>
        <v>11</v>
      </c>
      <c r="L108" s="31">
        <f t="shared" si="28"/>
        <v>7</v>
      </c>
      <c r="M108" s="32">
        <f t="shared" si="28"/>
        <v>18</v>
      </c>
    </row>
    <row r="109" spans="1:13" ht="24" customHeight="1">
      <c r="A109" s="7"/>
      <c r="B109" s="31"/>
      <c r="C109" s="31"/>
      <c r="D109" s="32"/>
      <c r="E109" s="31"/>
      <c r="F109" s="31"/>
      <c r="G109" s="32"/>
      <c r="H109" s="31"/>
      <c r="I109" s="31"/>
      <c r="J109" s="32"/>
      <c r="K109" s="31"/>
      <c r="L109" s="31"/>
      <c r="M109" s="32"/>
    </row>
    <row r="110" spans="1:13" ht="24" customHeight="1">
      <c r="A110" s="9" t="s">
        <v>6</v>
      </c>
      <c r="B110" s="33">
        <f>SUM(B108:B109)</f>
        <v>0</v>
      </c>
      <c r="C110" s="33">
        <f>SUM(C108:C109)</f>
        <v>0</v>
      </c>
      <c r="D110" s="33">
        <f>SUM(B110:C110)</f>
        <v>0</v>
      </c>
      <c r="E110" s="33">
        <f>SUM(E108:E109)</f>
        <v>4</v>
      </c>
      <c r="F110" s="33">
        <f>SUM(F108:F109)</f>
        <v>2</v>
      </c>
      <c r="G110" s="33">
        <f>SUM(E110:F110)</f>
        <v>6</v>
      </c>
      <c r="H110" s="33">
        <f>SUM(H108:H109)</f>
        <v>7</v>
      </c>
      <c r="I110" s="33">
        <f>SUM(I108:I109)</f>
        <v>5</v>
      </c>
      <c r="J110" s="33">
        <f>SUM(H110:I110)</f>
        <v>12</v>
      </c>
      <c r="K110" s="33">
        <f t="shared" si="28"/>
        <v>11</v>
      </c>
      <c r="L110" s="33">
        <f t="shared" si="28"/>
        <v>7</v>
      </c>
      <c r="M110" s="33">
        <f t="shared" si="28"/>
        <v>18</v>
      </c>
    </row>
    <row r="111" spans="1:13" ht="26.25" customHeight="1">
      <c r="A111" s="23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</row>
    <row r="112" spans="1:13" s="1" customFormat="1" ht="28.5" customHeight="1">
      <c r="A112" s="690" t="s">
        <v>0</v>
      </c>
      <c r="B112" s="690"/>
      <c r="C112" s="690"/>
      <c r="D112" s="690"/>
      <c r="E112" s="690"/>
      <c r="F112" s="690"/>
      <c r="G112" s="690"/>
      <c r="H112" s="690"/>
      <c r="I112" s="690"/>
      <c r="J112" s="690"/>
      <c r="K112" s="690"/>
      <c r="L112" s="690"/>
      <c r="M112" s="690"/>
    </row>
    <row r="113" spans="1:13" s="1" customFormat="1" ht="28.5" customHeight="1">
      <c r="A113" s="690" t="s">
        <v>336</v>
      </c>
      <c r="B113" s="690"/>
      <c r="C113" s="690"/>
      <c r="D113" s="690"/>
      <c r="E113" s="690"/>
      <c r="F113" s="690"/>
      <c r="G113" s="690"/>
      <c r="H113" s="690"/>
      <c r="I113" s="690"/>
      <c r="J113" s="690"/>
      <c r="K113" s="690"/>
      <c r="L113" s="690"/>
      <c r="M113" s="690"/>
    </row>
    <row r="115" spans="1:13" s="5" customFormat="1" ht="24" customHeight="1">
      <c r="A115" s="691" t="s">
        <v>81</v>
      </c>
      <c r="B115" s="693" t="s">
        <v>2</v>
      </c>
      <c r="C115" s="694"/>
      <c r="D115" s="695"/>
      <c r="E115" s="693" t="s">
        <v>3</v>
      </c>
      <c r="F115" s="694"/>
      <c r="G115" s="695"/>
      <c r="H115" s="693" t="s">
        <v>167</v>
      </c>
      <c r="I115" s="694"/>
      <c r="J115" s="695"/>
      <c r="K115" s="693" t="s">
        <v>7</v>
      </c>
      <c r="L115" s="694"/>
      <c r="M115" s="695"/>
    </row>
    <row r="116" spans="1:13" s="5" customFormat="1" ht="24" customHeight="1">
      <c r="A116" s="692"/>
      <c r="B116" s="6" t="s">
        <v>4</v>
      </c>
      <c r="C116" s="6" t="s">
        <v>5</v>
      </c>
      <c r="D116" s="6" t="s">
        <v>6</v>
      </c>
      <c r="E116" s="6" t="s">
        <v>4</v>
      </c>
      <c r="F116" s="6" t="s">
        <v>5</v>
      </c>
      <c r="G116" s="6" t="s">
        <v>6</v>
      </c>
      <c r="H116" s="6" t="s">
        <v>4</v>
      </c>
      <c r="I116" s="6" t="s">
        <v>5</v>
      </c>
      <c r="J116" s="6" t="s">
        <v>6</v>
      </c>
      <c r="K116" s="6" t="s">
        <v>4</v>
      </c>
      <c r="L116" s="6" t="s">
        <v>5</v>
      </c>
      <c r="M116" s="6" t="s">
        <v>6</v>
      </c>
    </row>
    <row r="117" spans="1:13" s="5" customFormat="1" ht="24" customHeight="1">
      <c r="A117" s="14" t="s">
        <v>111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24" customHeight="1">
      <c r="A118" s="7" t="s">
        <v>113</v>
      </c>
      <c r="B118" s="31">
        <v>3</v>
      </c>
      <c r="C118" s="31">
        <v>9</v>
      </c>
      <c r="D118" s="32">
        <f>SUM(B118:C118)</f>
        <v>12</v>
      </c>
      <c r="E118" s="31">
        <v>0</v>
      </c>
      <c r="F118" s="31">
        <v>0</v>
      </c>
      <c r="G118" s="32">
        <f>SUM(E118:F118)</f>
        <v>0</v>
      </c>
      <c r="H118" s="31">
        <v>6</v>
      </c>
      <c r="I118" s="31">
        <v>3</v>
      </c>
      <c r="J118" s="32">
        <f>SUM(H118:I118)</f>
        <v>9</v>
      </c>
      <c r="K118" s="31">
        <f aca="true" t="shared" si="29" ref="K118:M120">SUM(B118,E118,H118)</f>
        <v>9</v>
      </c>
      <c r="L118" s="31">
        <f t="shared" si="29"/>
        <v>12</v>
      </c>
      <c r="M118" s="32">
        <f t="shared" si="29"/>
        <v>21</v>
      </c>
    </row>
    <row r="119" spans="1:13" ht="24" customHeight="1">
      <c r="A119" s="7"/>
      <c r="B119" s="31"/>
      <c r="C119" s="31"/>
      <c r="D119" s="32"/>
      <c r="E119" s="31"/>
      <c r="F119" s="31"/>
      <c r="G119" s="32"/>
      <c r="H119" s="31"/>
      <c r="I119" s="31"/>
      <c r="J119" s="32"/>
      <c r="K119" s="31"/>
      <c r="L119" s="31"/>
      <c r="M119" s="32"/>
    </row>
    <row r="120" spans="1:13" ht="24" customHeight="1">
      <c r="A120" s="9" t="s">
        <v>6</v>
      </c>
      <c r="B120" s="33">
        <f>SUM(B118:B119)</f>
        <v>3</v>
      </c>
      <c r="C120" s="33">
        <f>SUM(C118:C119)</f>
        <v>9</v>
      </c>
      <c r="D120" s="33">
        <f>SUM(B120:C120)</f>
        <v>12</v>
      </c>
      <c r="E120" s="33">
        <f>SUM(E118:E119)</f>
        <v>0</v>
      </c>
      <c r="F120" s="33">
        <f>SUM(F118:F119)</f>
        <v>0</v>
      </c>
      <c r="G120" s="33">
        <f>SUM(E120:F120)</f>
        <v>0</v>
      </c>
      <c r="H120" s="33">
        <f>SUM(H118:H119)</f>
        <v>6</v>
      </c>
      <c r="I120" s="33">
        <f>SUM(I118:I119)</f>
        <v>3</v>
      </c>
      <c r="J120" s="33">
        <f>SUM(H120:I120)</f>
        <v>9</v>
      </c>
      <c r="K120" s="33">
        <f t="shared" si="29"/>
        <v>9</v>
      </c>
      <c r="L120" s="33">
        <f t="shared" si="29"/>
        <v>12</v>
      </c>
      <c r="M120" s="33">
        <f t="shared" si="29"/>
        <v>21</v>
      </c>
    </row>
    <row r="121" spans="1:13" s="186" customFormat="1" ht="24" customHeight="1">
      <c r="A121" s="10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</row>
  </sheetData>
  <sheetProtection/>
  <mergeCells count="52">
    <mergeCell ref="K13:M13"/>
    <mergeCell ref="A81:A82"/>
    <mergeCell ref="B81:D81"/>
    <mergeCell ref="E81:G81"/>
    <mergeCell ref="H81:J81"/>
    <mergeCell ref="K81:M81"/>
    <mergeCell ref="A43:A44"/>
    <mergeCell ref="B43:D43"/>
    <mergeCell ref="E43:G43"/>
    <mergeCell ref="K62:M62"/>
    <mergeCell ref="A11:M11"/>
    <mergeCell ref="A13:A14"/>
    <mergeCell ref="B13:D13"/>
    <mergeCell ref="E13:G13"/>
    <mergeCell ref="H23:J23"/>
    <mergeCell ref="A20:M20"/>
    <mergeCell ref="A21:M21"/>
    <mergeCell ref="A23:A24"/>
    <mergeCell ref="B23:D23"/>
    <mergeCell ref="H13:J13"/>
    <mergeCell ref="H43:J43"/>
    <mergeCell ref="K43:M43"/>
    <mergeCell ref="H62:J62"/>
    <mergeCell ref="A59:M59"/>
    <mergeCell ref="A60:M60"/>
    <mergeCell ref="A62:A63"/>
    <mergeCell ref="B62:D62"/>
    <mergeCell ref="E62:G62"/>
    <mergeCell ref="A112:M112"/>
    <mergeCell ref="A102:M102"/>
    <mergeCell ref="A103:M103"/>
    <mergeCell ref="A105:A106"/>
    <mergeCell ref="B105:D105"/>
    <mergeCell ref="E105:G105"/>
    <mergeCell ref="H105:J105"/>
    <mergeCell ref="K105:M105"/>
    <mergeCell ref="A113:M113"/>
    <mergeCell ref="A115:A116"/>
    <mergeCell ref="B115:D115"/>
    <mergeCell ref="E115:G115"/>
    <mergeCell ref="H115:J115"/>
    <mergeCell ref="K115:M115"/>
    <mergeCell ref="K23:M23"/>
    <mergeCell ref="A1:M1"/>
    <mergeCell ref="A2:M2"/>
    <mergeCell ref="A4:A5"/>
    <mergeCell ref="B4:D4"/>
    <mergeCell ref="E4:G4"/>
    <mergeCell ref="H4:J4"/>
    <mergeCell ref="K4:M4"/>
    <mergeCell ref="E23:G23"/>
    <mergeCell ref="A10:M10"/>
  </mergeCells>
  <printOptions horizontalCentered="1"/>
  <pageMargins left="0.984251968503937" right="0.7874015748031497" top="0.984251968503937" bottom="0.3937007874015748" header="0" footer="0"/>
  <pageSetup firstPageNumber="21" useFirstPageNumber="1" horizontalDpi="600" verticalDpi="600" orientation="landscape" paperSize="9" r:id="rId1"/>
  <headerFooter alignWithMargins="0">
    <oddFooter>&amp;L&amp;"Angsana New,ธรรมดา"&amp;12กลุ่มภารกิจทะเบียนนิสิตและบริการการศึกษา&amp;C&amp;"Angsana New,ธรรมดา"&amp;14หน้าที่  &amp;P&amp;R&amp;"Angsana New,ธรรมดา"&amp;12ข้อมูล ณ วันที่ 1 กรกฎาคม 2553</oddFooter>
  </headerFooter>
  <rowBreaks count="7" manualBreakCount="7">
    <brk id="9" max="255" man="1"/>
    <brk id="19" max="255" man="1"/>
    <brk id="40" max="255" man="1"/>
    <brk id="58" max="255" man="1"/>
    <brk id="79" max="255" man="1"/>
    <brk id="101" max="255" man="1"/>
    <brk id="11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S43"/>
  <sheetViews>
    <sheetView showGridLines="0" tabSelected="1" zoomScale="90" zoomScaleNormal="90" zoomScalePageLayoutView="0" workbookViewId="0" topLeftCell="A22">
      <selection activeCell="C12" sqref="C12"/>
    </sheetView>
  </sheetViews>
  <sheetFormatPr defaultColWidth="9.00390625" defaultRowHeight="23.25" customHeight="1"/>
  <cols>
    <col min="1" max="1" width="32.125" style="3" customWidth="1"/>
    <col min="2" max="17" width="5.00390625" style="4" customWidth="1"/>
    <col min="18" max="18" width="6.375" style="4" customWidth="1"/>
    <col min="19" max="19" width="6.25390625" style="4" customWidth="1"/>
    <col min="20" max="16384" width="9.00390625" style="2" customWidth="1"/>
  </cols>
  <sheetData>
    <row r="2" spans="1:19" s="1" customFormat="1" ht="25.5" customHeight="1">
      <c r="A2" s="690" t="s">
        <v>21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</row>
    <row r="3" spans="1:19" s="1" customFormat="1" ht="25.5" customHeight="1">
      <c r="A3" s="690" t="s">
        <v>329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</row>
    <row r="4" spans="1:19" s="1" customFormat="1" ht="25.5" customHeight="1">
      <c r="A4" s="690" t="s">
        <v>57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</row>
    <row r="6" spans="1:19" s="5" customFormat="1" ht="23.25" customHeight="1">
      <c r="A6" s="691" t="s">
        <v>1</v>
      </c>
      <c r="B6" s="693" t="s">
        <v>2</v>
      </c>
      <c r="C6" s="694"/>
      <c r="D6" s="695"/>
      <c r="E6" s="693" t="s">
        <v>3</v>
      </c>
      <c r="F6" s="694"/>
      <c r="G6" s="695"/>
      <c r="H6" s="693" t="s">
        <v>15</v>
      </c>
      <c r="I6" s="694"/>
      <c r="J6" s="695"/>
      <c r="K6" s="693" t="s">
        <v>16</v>
      </c>
      <c r="L6" s="694"/>
      <c r="M6" s="695"/>
      <c r="N6" s="693" t="s">
        <v>17</v>
      </c>
      <c r="O6" s="694"/>
      <c r="P6" s="695"/>
      <c r="Q6" s="693" t="s">
        <v>7</v>
      </c>
      <c r="R6" s="694"/>
      <c r="S6" s="695"/>
    </row>
    <row r="7" spans="1:19" s="5" customFormat="1" ht="23.25" customHeight="1">
      <c r="A7" s="692"/>
      <c r="B7" s="6" t="s">
        <v>4</v>
      </c>
      <c r="C7" s="6" t="s">
        <v>5</v>
      </c>
      <c r="D7" s="6" t="s">
        <v>6</v>
      </c>
      <c r="E7" s="6" t="s">
        <v>4</v>
      </c>
      <c r="F7" s="6" t="s">
        <v>5</v>
      </c>
      <c r="G7" s="6" t="s">
        <v>6</v>
      </c>
      <c r="H7" s="6" t="s">
        <v>4</v>
      </c>
      <c r="I7" s="6" t="s">
        <v>5</v>
      </c>
      <c r="J7" s="6" t="s">
        <v>6</v>
      </c>
      <c r="K7" s="6" t="s">
        <v>4</v>
      </c>
      <c r="L7" s="6" t="s">
        <v>5</v>
      </c>
      <c r="M7" s="6" t="s">
        <v>6</v>
      </c>
      <c r="N7" s="6" t="s">
        <v>4</v>
      </c>
      <c r="O7" s="6" t="s">
        <v>5</v>
      </c>
      <c r="P7" s="6" t="s">
        <v>6</v>
      </c>
      <c r="Q7" s="6" t="s">
        <v>4</v>
      </c>
      <c r="R7" s="6" t="s">
        <v>5</v>
      </c>
      <c r="S7" s="6" t="s">
        <v>6</v>
      </c>
    </row>
    <row r="8" spans="1:19" ht="23.25" customHeight="1">
      <c r="A8" s="7" t="s">
        <v>22</v>
      </c>
      <c r="B8" s="31">
        <v>9</v>
      </c>
      <c r="C8" s="31">
        <v>46</v>
      </c>
      <c r="D8" s="32">
        <f aca="true" t="shared" si="0" ref="D8:D19">SUM(B8:C8)</f>
        <v>55</v>
      </c>
      <c r="E8" s="31">
        <v>7</v>
      </c>
      <c r="F8" s="31">
        <v>23</v>
      </c>
      <c r="G8" s="32">
        <f aca="true" t="shared" si="1" ref="G8:G19">SUM(E8:F8)</f>
        <v>30</v>
      </c>
      <c r="H8" s="31">
        <v>5</v>
      </c>
      <c r="I8" s="31">
        <v>15</v>
      </c>
      <c r="J8" s="32">
        <f aca="true" t="shared" si="2" ref="J8:J19">SUM(H8:I8)</f>
        <v>20</v>
      </c>
      <c r="K8" s="31">
        <v>7</v>
      </c>
      <c r="L8" s="31">
        <v>10</v>
      </c>
      <c r="M8" s="32">
        <f aca="true" t="shared" si="3" ref="M8:M19">SUM(K8:L8)</f>
        <v>17</v>
      </c>
      <c r="N8" s="31">
        <v>1</v>
      </c>
      <c r="O8" s="31">
        <v>1</v>
      </c>
      <c r="P8" s="32">
        <f aca="true" t="shared" si="4" ref="P8:P19">SUM(N8:O8)</f>
        <v>2</v>
      </c>
      <c r="Q8" s="31">
        <f aca="true" t="shared" si="5" ref="Q8:R19">SUM(B8,E8,H8,K8,N8)</f>
        <v>29</v>
      </c>
      <c r="R8" s="31">
        <f t="shared" si="5"/>
        <v>95</v>
      </c>
      <c r="S8" s="32">
        <f aca="true" t="shared" si="6" ref="S8:S19">SUM(Q8:R8)</f>
        <v>124</v>
      </c>
    </row>
    <row r="9" spans="1:19" ht="23.25" customHeight="1">
      <c r="A9" s="7" t="s">
        <v>23</v>
      </c>
      <c r="B9" s="31">
        <v>11</v>
      </c>
      <c r="C9" s="31">
        <v>50</v>
      </c>
      <c r="D9" s="32">
        <f>SUM(B9:C9)</f>
        <v>61</v>
      </c>
      <c r="E9" s="31">
        <v>8</v>
      </c>
      <c r="F9" s="31">
        <v>48</v>
      </c>
      <c r="G9" s="32">
        <f>SUM(E9:F9)</f>
        <v>56</v>
      </c>
      <c r="H9" s="31">
        <v>4</v>
      </c>
      <c r="I9" s="31">
        <v>33</v>
      </c>
      <c r="J9" s="32">
        <f>SUM(H9:I9)</f>
        <v>37</v>
      </c>
      <c r="K9" s="31">
        <v>7</v>
      </c>
      <c r="L9" s="31">
        <v>29</v>
      </c>
      <c r="M9" s="32">
        <f>SUM(K9:L9)</f>
        <v>36</v>
      </c>
      <c r="N9" s="31">
        <v>1</v>
      </c>
      <c r="O9" s="31">
        <v>0</v>
      </c>
      <c r="P9" s="32">
        <f>SUM(N9:O9)</f>
        <v>1</v>
      </c>
      <c r="Q9" s="31">
        <f>SUM(B9,E9,H9,K9,N9)</f>
        <v>31</v>
      </c>
      <c r="R9" s="31">
        <f>SUM(C9,F9,I9,L9,O9)</f>
        <v>160</v>
      </c>
      <c r="S9" s="32">
        <f>SUM(Q9:R9)</f>
        <v>191</v>
      </c>
    </row>
    <row r="10" spans="1:19" ht="23.25" customHeight="1">
      <c r="A10" s="7" t="s">
        <v>317</v>
      </c>
      <c r="B10" s="31">
        <v>12</v>
      </c>
      <c r="C10" s="31">
        <v>31</v>
      </c>
      <c r="D10" s="32">
        <f>SUM(B10:C10)</f>
        <v>43</v>
      </c>
      <c r="E10" s="31">
        <v>8</v>
      </c>
      <c r="F10" s="31">
        <v>14</v>
      </c>
      <c r="G10" s="32">
        <f>SUM(E10:F10)</f>
        <v>22</v>
      </c>
      <c r="H10" s="31">
        <v>4</v>
      </c>
      <c r="I10" s="31">
        <v>1</v>
      </c>
      <c r="J10" s="32">
        <f>SUM(H10:I10)</f>
        <v>5</v>
      </c>
      <c r="K10" s="31">
        <v>0</v>
      </c>
      <c r="L10" s="31">
        <v>0</v>
      </c>
      <c r="M10" s="32">
        <f>SUM(K10:L10)</f>
        <v>0</v>
      </c>
      <c r="N10" s="31">
        <v>0</v>
      </c>
      <c r="O10" s="31">
        <v>0</v>
      </c>
      <c r="P10" s="32">
        <f>SUM(N10:O10)</f>
        <v>0</v>
      </c>
      <c r="Q10" s="31">
        <f>SUM(B10,E10,H10,K10,N10)</f>
        <v>24</v>
      </c>
      <c r="R10" s="31">
        <f>SUM(C10,F10,I10,L10,O10)</f>
        <v>46</v>
      </c>
      <c r="S10" s="32">
        <f>SUM(Q10:R10)</f>
        <v>70</v>
      </c>
    </row>
    <row r="11" spans="1:19" ht="23.25" customHeight="1">
      <c r="A11" s="7" t="s">
        <v>24</v>
      </c>
      <c r="B11" s="31">
        <v>6</v>
      </c>
      <c r="C11" s="31">
        <v>85</v>
      </c>
      <c r="D11" s="32">
        <f t="shared" si="0"/>
        <v>91</v>
      </c>
      <c r="E11" s="31">
        <v>6</v>
      </c>
      <c r="F11" s="31">
        <v>66</v>
      </c>
      <c r="G11" s="32">
        <f t="shared" si="1"/>
        <v>72</v>
      </c>
      <c r="H11" s="31">
        <v>6</v>
      </c>
      <c r="I11" s="31">
        <v>55</v>
      </c>
      <c r="J11" s="32">
        <f t="shared" si="2"/>
        <v>61</v>
      </c>
      <c r="K11" s="31">
        <v>1</v>
      </c>
      <c r="L11" s="31">
        <v>39</v>
      </c>
      <c r="M11" s="32">
        <f t="shared" si="3"/>
        <v>40</v>
      </c>
      <c r="N11" s="31">
        <v>0</v>
      </c>
      <c r="O11" s="31">
        <v>2</v>
      </c>
      <c r="P11" s="32">
        <f t="shared" si="4"/>
        <v>2</v>
      </c>
      <c r="Q11" s="31">
        <f t="shared" si="5"/>
        <v>19</v>
      </c>
      <c r="R11" s="31">
        <f t="shared" si="5"/>
        <v>247</v>
      </c>
      <c r="S11" s="32">
        <f t="shared" si="6"/>
        <v>266</v>
      </c>
    </row>
    <row r="12" spans="1:19" ht="23.25" customHeight="1">
      <c r="A12" s="7" t="s">
        <v>155</v>
      </c>
      <c r="B12" s="31">
        <v>18</v>
      </c>
      <c r="C12" s="31">
        <v>46</v>
      </c>
      <c r="D12" s="32">
        <f>SUM(B12:C12)</f>
        <v>64</v>
      </c>
      <c r="E12" s="31">
        <v>19</v>
      </c>
      <c r="F12" s="31">
        <v>48</v>
      </c>
      <c r="G12" s="32">
        <f>SUM(E12:F12)</f>
        <v>67</v>
      </c>
      <c r="H12" s="31">
        <v>16</v>
      </c>
      <c r="I12" s="31">
        <v>34</v>
      </c>
      <c r="J12" s="32">
        <f>SUM(H12:I12)</f>
        <v>50</v>
      </c>
      <c r="K12" s="31">
        <v>19</v>
      </c>
      <c r="L12" s="31">
        <v>38</v>
      </c>
      <c r="M12" s="32">
        <f>SUM(K12:L12)</f>
        <v>57</v>
      </c>
      <c r="N12" s="31">
        <v>2</v>
      </c>
      <c r="O12" s="31">
        <v>3</v>
      </c>
      <c r="P12" s="32">
        <f>SUM(N12:O12)</f>
        <v>5</v>
      </c>
      <c r="Q12" s="31">
        <f>SUM(B12,E12,H12,K12,N12)</f>
        <v>74</v>
      </c>
      <c r="R12" s="31">
        <f>SUM(C12,F12,I12,L12,O12)</f>
        <v>169</v>
      </c>
      <c r="S12" s="32">
        <f>SUM(Q12:R12)</f>
        <v>243</v>
      </c>
    </row>
    <row r="13" spans="1:19" ht="23.25" customHeight="1">
      <c r="A13" s="7" t="s">
        <v>25</v>
      </c>
      <c r="B13" s="31">
        <v>10</v>
      </c>
      <c r="C13" s="31">
        <v>31</v>
      </c>
      <c r="D13" s="32">
        <f t="shared" si="0"/>
        <v>41</v>
      </c>
      <c r="E13" s="31">
        <v>5</v>
      </c>
      <c r="F13" s="31">
        <v>15</v>
      </c>
      <c r="G13" s="32">
        <f t="shared" si="1"/>
        <v>20</v>
      </c>
      <c r="H13" s="31">
        <v>3</v>
      </c>
      <c r="I13" s="31">
        <v>5</v>
      </c>
      <c r="J13" s="32">
        <f t="shared" si="2"/>
        <v>8</v>
      </c>
      <c r="K13" s="31">
        <v>2</v>
      </c>
      <c r="L13" s="31">
        <v>8</v>
      </c>
      <c r="M13" s="32">
        <f t="shared" si="3"/>
        <v>10</v>
      </c>
      <c r="N13" s="31">
        <v>0</v>
      </c>
      <c r="O13" s="31">
        <v>0</v>
      </c>
      <c r="P13" s="32">
        <f t="shared" si="4"/>
        <v>0</v>
      </c>
      <c r="Q13" s="31">
        <f t="shared" si="5"/>
        <v>20</v>
      </c>
      <c r="R13" s="31">
        <f t="shared" si="5"/>
        <v>59</v>
      </c>
      <c r="S13" s="32">
        <f t="shared" si="6"/>
        <v>79</v>
      </c>
    </row>
    <row r="14" spans="1:19" ht="23.25" customHeight="1">
      <c r="A14" s="7" t="s">
        <v>31</v>
      </c>
      <c r="B14" s="31">
        <v>1</v>
      </c>
      <c r="C14" s="31">
        <v>4</v>
      </c>
      <c r="D14" s="32">
        <f>SUM(B14:C14)</f>
        <v>5</v>
      </c>
      <c r="E14" s="31">
        <v>0</v>
      </c>
      <c r="F14" s="31">
        <v>0</v>
      </c>
      <c r="G14" s="32">
        <f t="shared" si="1"/>
        <v>0</v>
      </c>
      <c r="H14" s="31">
        <v>1</v>
      </c>
      <c r="I14" s="31">
        <v>5</v>
      </c>
      <c r="J14" s="32">
        <f>SUM(H14:I14)</f>
        <v>6</v>
      </c>
      <c r="K14" s="31">
        <v>3</v>
      </c>
      <c r="L14" s="31">
        <v>2</v>
      </c>
      <c r="M14" s="32">
        <f>SUM(K14:L14)</f>
        <v>5</v>
      </c>
      <c r="N14" s="31">
        <v>0</v>
      </c>
      <c r="O14" s="31">
        <v>0</v>
      </c>
      <c r="P14" s="32">
        <f>SUM(N14:O14)</f>
        <v>0</v>
      </c>
      <c r="Q14" s="31">
        <f>SUM(B14,E14,H14,K14,N14)</f>
        <v>5</v>
      </c>
      <c r="R14" s="31">
        <f>SUM(C14,F14,I14,L14,O14)</f>
        <v>11</v>
      </c>
      <c r="S14" s="32">
        <f>SUM(Q14:R14)</f>
        <v>16</v>
      </c>
    </row>
    <row r="15" spans="1:19" ht="23.25" customHeight="1">
      <c r="A15" s="7" t="s">
        <v>26</v>
      </c>
      <c r="B15" s="31">
        <v>23</v>
      </c>
      <c r="C15" s="31">
        <v>42</v>
      </c>
      <c r="D15" s="32">
        <f t="shared" si="0"/>
        <v>65</v>
      </c>
      <c r="E15" s="31">
        <v>19</v>
      </c>
      <c r="F15" s="31">
        <v>36</v>
      </c>
      <c r="G15" s="32">
        <f t="shared" si="1"/>
        <v>55</v>
      </c>
      <c r="H15" s="31">
        <v>19</v>
      </c>
      <c r="I15" s="31">
        <v>26</v>
      </c>
      <c r="J15" s="32">
        <f t="shared" si="2"/>
        <v>45</v>
      </c>
      <c r="K15" s="130">
        <v>15</v>
      </c>
      <c r="L15" s="130">
        <v>24</v>
      </c>
      <c r="M15" s="32">
        <f t="shared" si="3"/>
        <v>39</v>
      </c>
      <c r="N15" s="31">
        <v>6</v>
      </c>
      <c r="O15" s="31">
        <v>3</v>
      </c>
      <c r="P15" s="32">
        <f t="shared" si="4"/>
        <v>9</v>
      </c>
      <c r="Q15" s="31">
        <f t="shared" si="5"/>
        <v>82</v>
      </c>
      <c r="R15" s="31">
        <f t="shared" si="5"/>
        <v>131</v>
      </c>
      <c r="S15" s="32">
        <f t="shared" si="6"/>
        <v>213</v>
      </c>
    </row>
    <row r="16" spans="1:19" ht="23.25" customHeight="1">
      <c r="A16" s="7" t="s">
        <v>27</v>
      </c>
      <c r="B16" s="31">
        <v>2</v>
      </c>
      <c r="C16" s="31">
        <v>11</v>
      </c>
      <c r="D16" s="32">
        <f t="shared" si="0"/>
        <v>13</v>
      </c>
      <c r="E16" s="31">
        <v>9</v>
      </c>
      <c r="F16" s="31">
        <v>22</v>
      </c>
      <c r="G16" s="32">
        <f t="shared" si="1"/>
        <v>31</v>
      </c>
      <c r="H16" s="31">
        <v>2</v>
      </c>
      <c r="I16" s="31">
        <v>7</v>
      </c>
      <c r="J16" s="32">
        <f t="shared" si="2"/>
        <v>9</v>
      </c>
      <c r="K16" s="31">
        <v>5</v>
      </c>
      <c r="L16" s="31">
        <v>4</v>
      </c>
      <c r="M16" s="32">
        <f t="shared" si="3"/>
        <v>9</v>
      </c>
      <c r="N16" s="31">
        <v>0</v>
      </c>
      <c r="O16" s="31">
        <v>0</v>
      </c>
      <c r="P16" s="32">
        <f t="shared" si="4"/>
        <v>0</v>
      </c>
      <c r="Q16" s="31">
        <f t="shared" si="5"/>
        <v>18</v>
      </c>
      <c r="R16" s="31">
        <f t="shared" si="5"/>
        <v>44</v>
      </c>
      <c r="S16" s="32">
        <f t="shared" si="6"/>
        <v>62</v>
      </c>
    </row>
    <row r="17" spans="1:19" ht="23.25" customHeight="1">
      <c r="A17" s="7" t="s">
        <v>28</v>
      </c>
      <c r="B17" s="31">
        <v>6</v>
      </c>
      <c r="C17" s="31">
        <v>68</v>
      </c>
      <c r="D17" s="32">
        <f t="shared" si="0"/>
        <v>74</v>
      </c>
      <c r="E17" s="31">
        <v>9</v>
      </c>
      <c r="F17" s="31">
        <v>44</v>
      </c>
      <c r="G17" s="32">
        <f t="shared" si="1"/>
        <v>53</v>
      </c>
      <c r="H17" s="31">
        <v>7</v>
      </c>
      <c r="I17" s="31">
        <v>42</v>
      </c>
      <c r="J17" s="32">
        <f t="shared" si="2"/>
        <v>49</v>
      </c>
      <c r="K17" s="31">
        <v>14</v>
      </c>
      <c r="L17" s="31">
        <v>27</v>
      </c>
      <c r="M17" s="32">
        <f t="shared" si="3"/>
        <v>41</v>
      </c>
      <c r="N17" s="31">
        <v>3</v>
      </c>
      <c r="O17" s="31">
        <v>0</v>
      </c>
      <c r="P17" s="32">
        <f t="shared" si="4"/>
        <v>3</v>
      </c>
      <c r="Q17" s="31">
        <f t="shared" si="5"/>
        <v>39</v>
      </c>
      <c r="R17" s="31">
        <f t="shared" si="5"/>
        <v>181</v>
      </c>
      <c r="S17" s="32">
        <f t="shared" si="6"/>
        <v>220</v>
      </c>
    </row>
    <row r="18" spans="1:19" ht="23.25" customHeight="1">
      <c r="A18" s="7" t="s">
        <v>29</v>
      </c>
      <c r="B18" s="31">
        <v>1</v>
      </c>
      <c r="C18" s="31">
        <v>13</v>
      </c>
      <c r="D18" s="32">
        <f t="shared" si="0"/>
        <v>14</v>
      </c>
      <c r="E18" s="31">
        <v>0</v>
      </c>
      <c r="F18" s="31">
        <v>0</v>
      </c>
      <c r="G18" s="32">
        <f t="shared" si="1"/>
        <v>0</v>
      </c>
      <c r="H18" s="31">
        <v>1</v>
      </c>
      <c r="I18" s="31">
        <v>11</v>
      </c>
      <c r="J18" s="32">
        <f t="shared" si="2"/>
        <v>12</v>
      </c>
      <c r="K18" s="31">
        <v>0</v>
      </c>
      <c r="L18" s="31">
        <v>1</v>
      </c>
      <c r="M18" s="32">
        <f t="shared" si="3"/>
        <v>1</v>
      </c>
      <c r="N18" s="31">
        <v>0</v>
      </c>
      <c r="O18" s="31">
        <v>1</v>
      </c>
      <c r="P18" s="32">
        <f t="shared" si="4"/>
        <v>1</v>
      </c>
      <c r="Q18" s="31">
        <f t="shared" si="5"/>
        <v>2</v>
      </c>
      <c r="R18" s="31">
        <f t="shared" si="5"/>
        <v>26</v>
      </c>
      <c r="S18" s="32">
        <f t="shared" si="6"/>
        <v>28</v>
      </c>
    </row>
    <row r="19" spans="1:19" ht="23.25" customHeight="1">
      <c r="A19" s="9" t="s">
        <v>6</v>
      </c>
      <c r="B19" s="33">
        <f>SUM(B8:B18)</f>
        <v>99</v>
      </c>
      <c r="C19" s="33">
        <f>SUM(C8:C18)</f>
        <v>427</v>
      </c>
      <c r="D19" s="33">
        <f t="shared" si="0"/>
        <v>526</v>
      </c>
      <c r="E19" s="33">
        <f>SUM(E8:E18)</f>
        <v>90</v>
      </c>
      <c r="F19" s="33">
        <f>SUM(F8:F18)</f>
        <v>316</v>
      </c>
      <c r="G19" s="33">
        <f t="shared" si="1"/>
        <v>406</v>
      </c>
      <c r="H19" s="33">
        <f>SUM(H8:H18)</f>
        <v>68</v>
      </c>
      <c r="I19" s="33">
        <f>SUM(I8:I18)</f>
        <v>234</v>
      </c>
      <c r="J19" s="33">
        <f t="shared" si="2"/>
        <v>302</v>
      </c>
      <c r="K19" s="33">
        <f>SUM(K8:K18)</f>
        <v>73</v>
      </c>
      <c r="L19" s="33">
        <f>SUM(L8:L18)</f>
        <v>182</v>
      </c>
      <c r="M19" s="33">
        <f t="shared" si="3"/>
        <v>255</v>
      </c>
      <c r="N19" s="33">
        <f>SUM(N8:N18)</f>
        <v>13</v>
      </c>
      <c r="O19" s="33">
        <f>SUM(O8:O18)</f>
        <v>10</v>
      </c>
      <c r="P19" s="33">
        <f t="shared" si="4"/>
        <v>23</v>
      </c>
      <c r="Q19" s="33">
        <f t="shared" si="5"/>
        <v>343</v>
      </c>
      <c r="R19" s="33">
        <f t="shared" si="5"/>
        <v>1169</v>
      </c>
      <c r="S19" s="33">
        <f t="shared" si="6"/>
        <v>1512</v>
      </c>
    </row>
    <row r="20" spans="1:19" ht="24.75" customHeight="1">
      <c r="A20" s="1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</row>
    <row r="21" spans="1:19" ht="23.25" customHeight="1">
      <c r="A21" s="132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</row>
    <row r="22" spans="1:19" s="1" customFormat="1" ht="25.5" customHeight="1">
      <c r="A22" s="690" t="s">
        <v>21</v>
      </c>
      <c r="B22" s="690"/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0"/>
      <c r="S22" s="690"/>
    </row>
    <row r="23" spans="1:19" s="1" customFormat="1" ht="25.5" customHeight="1">
      <c r="A23" s="690" t="s">
        <v>329</v>
      </c>
      <c r="B23" s="690"/>
      <c r="C23" s="690"/>
      <c r="D23" s="690"/>
      <c r="E23" s="690"/>
      <c r="F23" s="690"/>
      <c r="G23" s="690"/>
      <c r="H23" s="690"/>
      <c r="I23" s="690"/>
      <c r="J23" s="690"/>
      <c r="K23" s="690"/>
      <c r="L23" s="690"/>
      <c r="M23" s="690"/>
      <c r="N23" s="690"/>
      <c r="O23" s="690"/>
      <c r="P23" s="690"/>
      <c r="Q23" s="690"/>
      <c r="R23" s="690"/>
      <c r="S23" s="690"/>
    </row>
    <row r="24" spans="1:19" s="1" customFormat="1" ht="25.5" customHeight="1">
      <c r="A24" s="690" t="s">
        <v>58</v>
      </c>
      <c r="B24" s="690"/>
      <c r="C24" s="690"/>
      <c r="D24" s="690"/>
      <c r="E24" s="690"/>
      <c r="F24" s="690"/>
      <c r="G24" s="690"/>
      <c r="H24" s="690"/>
      <c r="I24" s="690"/>
      <c r="J24" s="690"/>
      <c r="K24" s="690"/>
      <c r="L24" s="690"/>
      <c r="M24" s="690"/>
      <c r="N24" s="690"/>
      <c r="O24" s="690"/>
      <c r="P24" s="690"/>
      <c r="Q24" s="690"/>
      <c r="R24" s="690"/>
      <c r="S24" s="690"/>
    </row>
    <row r="26" spans="1:19" s="5" customFormat="1" ht="23.25" customHeight="1">
      <c r="A26" s="691" t="s">
        <v>1</v>
      </c>
      <c r="B26" s="693" t="s">
        <v>2</v>
      </c>
      <c r="C26" s="694"/>
      <c r="D26" s="695"/>
      <c r="E26" s="693" t="s">
        <v>3</v>
      </c>
      <c r="F26" s="694"/>
      <c r="G26" s="695"/>
      <c r="H26" s="693" t="s">
        <v>15</v>
      </c>
      <c r="I26" s="694"/>
      <c r="J26" s="695"/>
      <c r="K26" s="693" t="s">
        <v>16</v>
      </c>
      <c r="L26" s="694"/>
      <c r="M26" s="695"/>
      <c r="N26" s="693" t="s">
        <v>17</v>
      </c>
      <c r="O26" s="694"/>
      <c r="P26" s="695"/>
      <c r="Q26" s="693" t="s">
        <v>7</v>
      </c>
      <c r="R26" s="694"/>
      <c r="S26" s="695"/>
    </row>
    <row r="27" spans="1:19" s="5" customFormat="1" ht="23.25" customHeight="1">
      <c r="A27" s="692"/>
      <c r="B27" s="6" t="s">
        <v>4</v>
      </c>
      <c r="C27" s="6" t="s">
        <v>5</v>
      </c>
      <c r="D27" s="6" t="s">
        <v>6</v>
      </c>
      <c r="E27" s="6" t="s">
        <v>4</v>
      </c>
      <c r="F27" s="6" t="s">
        <v>5</v>
      </c>
      <c r="G27" s="6" t="s">
        <v>6</v>
      </c>
      <c r="H27" s="6" t="s">
        <v>4</v>
      </c>
      <c r="I27" s="6" t="s">
        <v>5</v>
      </c>
      <c r="J27" s="6" t="s">
        <v>6</v>
      </c>
      <c r="K27" s="6" t="s">
        <v>4</v>
      </c>
      <c r="L27" s="6" t="s">
        <v>5</v>
      </c>
      <c r="M27" s="6" t="s">
        <v>6</v>
      </c>
      <c r="N27" s="6" t="s">
        <v>4</v>
      </c>
      <c r="O27" s="6" t="s">
        <v>5</v>
      </c>
      <c r="P27" s="6" t="s">
        <v>6</v>
      </c>
      <c r="Q27" s="6" t="s">
        <v>4</v>
      </c>
      <c r="R27" s="6" t="s">
        <v>5</v>
      </c>
      <c r="S27" s="6" t="s">
        <v>6</v>
      </c>
    </row>
    <row r="28" spans="1:19" ht="23.25" customHeight="1">
      <c r="A28" s="7" t="s">
        <v>36</v>
      </c>
      <c r="B28" s="31">
        <v>22</v>
      </c>
      <c r="C28" s="31">
        <v>26</v>
      </c>
      <c r="D28" s="32">
        <f>SUM(B28:C28)</f>
        <v>48</v>
      </c>
      <c r="E28" s="31">
        <v>9</v>
      </c>
      <c r="F28" s="31">
        <v>31</v>
      </c>
      <c r="G28" s="32">
        <f>SUM(E28:F28)</f>
        <v>40</v>
      </c>
      <c r="H28" s="31">
        <v>18</v>
      </c>
      <c r="I28" s="31">
        <v>11</v>
      </c>
      <c r="J28" s="32">
        <f>SUM(H28:I28)</f>
        <v>29</v>
      </c>
      <c r="K28" s="31">
        <v>13</v>
      </c>
      <c r="L28" s="31">
        <v>21</v>
      </c>
      <c r="M28" s="32">
        <f>SUM(K28:L28)</f>
        <v>34</v>
      </c>
      <c r="N28" s="31">
        <v>1</v>
      </c>
      <c r="O28" s="31">
        <v>1</v>
      </c>
      <c r="P28" s="32">
        <f>SUM(N28:O28)</f>
        <v>2</v>
      </c>
      <c r="Q28" s="31">
        <f aca="true" t="shared" si="7" ref="Q28:R30">SUM(B28,E28,H28,K28,N28)</f>
        <v>63</v>
      </c>
      <c r="R28" s="31">
        <f t="shared" si="7"/>
        <v>90</v>
      </c>
      <c r="S28" s="32">
        <f>SUM(Q28:R28)</f>
        <v>153</v>
      </c>
    </row>
    <row r="29" spans="1:19" ht="23.25" customHeight="1">
      <c r="A29" s="7" t="s">
        <v>37</v>
      </c>
      <c r="B29" s="31">
        <v>6</v>
      </c>
      <c r="C29" s="31">
        <v>50</v>
      </c>
      <c r="D29" s="32">
        <f>SUM(B29:C29)</f>
        <v>56</v>
      </c>
      <c r="E29" s="31">
        <v>4</v>
      </c>
      <c r="F29" s="31">
        <v>53</v>
      </c>
      <c r="G29" s="32">
        <f>SUM(E29:F29)</f>
        <v>57</v>
      </c>
      <c r="H29" s="31">
        <v>5</v>
      </c>
      <c r="I29" s="31">
        <v>54</v>
      </c>
      <c r="J29" s="32">
        <f>SUM(H29:I29)</f>
        <v>59</v>
      </c>
      <c r="K29" s="31">
        <v>3</v>
      </c>
      <c r="L29" s="31">
        <v>43</v>
      </c>
      <c r="M29" s="32">
        <f>SUM(K29:L29)</f>
        <v>46</v>
      </c>
      <c r="N29" s="31">
        <v>1</v>
      </c>
      <c r="O29" s="31">
        <v>0</v>
      </c>
      <c r="P29" s="32">
        <f>SUM(N29:O29)</f>
        <v>1</v>
      </c>
      <c r="Q29" s="31">
        <f t="shared" si="7"/>
        <v>19</v>
      </c>
      <c r="R29" s="31">
        <f t="shared" si="7"/>
        <v>200</v>
      </c>
      <c r="S29" s="32">
        <f>SUM(Q29:R29)</f>
        <v>219</v>
      </c>
    </row>
    <row r="30" spans="1:19" ht="23.25" customHeight="1">
      <c r="A30" s="9" t="s">
        <v>6</v>
      </c>
      <c r="B30" s="33">
        <f>SUM(B28:B29)</f>
        <v>28</v>
      </c>
      <c r="C30" s="33">
        <f>SUM(C28:C29)</f>
        <v>76</v>
      </c>
      <c r="D30" s="33">
        <f>SUM(B30:C30)</f>
        <v>104</v>
      </c>
      <c r="E30" s="33">
        <f>SUM(E28:E29)</f>
        <v>13</v>
      </c>
      <c r="F30" s="33">
        <f>SUM(F28:F29)</f>
        <v>84</v>
      </c>
      <c r="G30" s="33">
        <f>SUM(E30:F30)</f>
        <v>97</v>
      </c>
      <c r="H30" s="33">
        <f>SUM(H28:H29)</f>
        <v>23</v>
      </c>
      <c r="I30" s="33">
        <f>SUM(I28:I29)</f>
        <v>65</v>
      </c>
      <c r="J30" s="33">
        <f>SUM(H30:I30)</f>
        <v>88</v>
      </c>
      <c r="K30" s="33">
        <f>SUM(K28:K29)</f>
        <v>16</v>
      </c>
      <c r="L30" s="33">
        <f>SUM(L28:L29)</f>
        <v>64</v>
      </c>
      <c r="M30" s="33">
        <f>SUM(K30:L30)</f>
        <v>80</v>
      </c>
      <c r="N30" s="33">
        <f>SUM(N28:N29)</f>
        <v>2</v>
      </c>
      <c r="O30" s="33">
        <f>SUM(O28:O29)</f>
        <v>1</v>
      </c>
      <c r="P30" s="33">
        <f>SUM(N30:O30)</f>
        <v>3</v>
      </c>
      <c r="Q30" s="33">
        <f t="shared" si="7"/>
        <v>82</v>
      </c>
      <c r="R30" s="33">
        <f t="shared" si="7"/>
        <v>290</v>
      </c>
      <c r="S30" s="33">
        <f>SUM(Q30:R30)</f>
        <v>372</v>
      </c>
    </row>
    <row r="33" spans="1:19" s="1" customFormat="1" ht="24" customHeight="1">
      <c r="A33" s="690" t="s">
        <v>21</v>
      </c>
      <c r="B33" s="690"/>
      <c r="C33" s="690"/>
      <c r="D33" s="690"/>
      <c r="E33" s="690"/>
      <c r="F33" s="690"/>
      <c r="G33" s="690"/>
      <c r="H33" s="690"/>
      <c r="I33" s="690"/>
      <c r="J33" s="690"/>
      <c r="K33" s="690"/>
      <c r="L33" s="690"/>
      <c r="M33" s="690"/>
      <c r="N33" s="690"/>
      <c r="O33" s="690"/>
      <c r="P33" s="690"/>
      <c r="Q33" s="690"/>
      <c r="R33" s="690"/>
      <c r="S33" s="690"/>
    </row>
    <row r="34" spans="1:19" s="1" customFormat="1" ht="24" customHeight="1">
      <c r="A34" s="690" t="s">
        <v>329</v>
      </c>
      <c r="B34" s="690"/>
      <c r="C34" s="690"/>
      <c r="D34" s="690"/>
      <c r="E34" s="690"/>
      <c r="F34" s="690"/>
      <c r="G34" s="690"/>
      <c r="H34" s="690"/>
      <c r="I34" s="690"/>
      <c r="J34" s="690"/>
      <c r="K34" s="690"/>
      <c r="L34" s="690"/>
      <c r="M34" s="690"/>
      <c r="N34" s="690"/>
      <c r="O34" s="690"/>
      <c r="P34" s="690"/>
      <c r="Q34" s="690"/>
      <c r="R34" s="690"/>
      <c r="S34" s="690"/>
    </row>
    <row r="35" spans="1:19" s="1" customFormat="1" ht="24" customHeight="1">
      <c r="A35" s="690" t="s">
        <v>59</v>
      </c>
      <c r="B35" s="690"/>
      <c r="C35" s="690"/>
      <c r="D35" s="690"/>
      <c r="E35" s="690"/>
      <c r="F35" s="690"/>
      <c r="G35" s="690"/>
      <c r="H35" s="690"/>
      <c r="I35" s="690"/>
      <c r="J35" s="690"/>
      <c r="K35" s="690"/>
      <c r="L35" s="690"/>
      <c r="M35" s="690"/>
      <c r="N35" s="690"/>
      <c r="O35" s="690"/>
      <c r="P35" s="690"/>
      <c r="Q35" s="690"/>
      <c r="R35" s="690"/>
      <c r="S35" s="690"/>
    </row>
    <row r="37" spans="1:19" s="5" customFormat="1" ht="23.25" customHeight="1">
      <c r="A37" s="691" t="s">
        <v>1</v>
      </c>
      <c r="B37" s="693" t="s">
        <v>2</v>
      </c>
      <c r="C37" s="694"/>
      <c r="D37" s="695"/>
      <c r="E37" s="693" t="s">
        <v>3</v>
      </c>
      <c r="F37" s="694"/>
      <c r="G37" s="695"/>
      <c r="H37" s="693" t="s">
        <v>15</v>
      </c>
      <c r="I37" s="694"/>
      <c r="J37" s="695"/>
      <c r="K37" s="693" t="s">
        <v>16</v>
      </c>
      <c r="L37" s="694"/>
      <c r="M37" s="695"/>
      <c r="N37" s="693" t="s">
        <v>17</v>
      </c>
      <c r="O37" s="694"/>
      <c r="P37" s="695"/>
      <c r="Q37" s="693" t="s">
        <v>7</v>
      </c>
      <c r="R37" s="694"/>
      <c r="S37" s="695"/>
    </row>
    <row r="38" spans="1:19" s="5" customFormat="1" ht="23.25" customHeight="1">
      <c r="A38" s="692"/>
      <c r="B38" s="6" t="s">
        <v>4</v>
      </c>
      <c r="C38" s="6" t="s">
        <v>5</v>
      </c>
      <c r="D38" s="6" t="s">
        <v>6</v>
      </c>
      <c r="E38" s="6" t="s">
        <v>4</v>
      </c>
      <c r="F38" s="6" t="s">
        <v>5</v>
      </c>
      <c r="G38" s="6" t="s">
        <v>6</v>
      </c>
      <c r="H38" s="6" t="s">
        <v>4</v>
      </c>
      <c r="I38" s="6" t="s">
        <v>5</v>
      </c>
      <c r="J38" s="6" t="s">
        <v>6</v>
      </c>
      <c r="K38" s="6" t="s">
        <v>4</v>
      </c>
      <c r="L38" s="6" t="s">
        <v>5</v>
      </c>
      <c r="M38" s="6" t="s">
        <v>6</v>
      </c>
      <c r="N38" s="6" t="s">
        <v>4</v>
      </c>
      <c r="O38" s="6" t="s">
        <v>5</v>
      </c>
      <c r="P38" s="6" t="s">
        <v>6</v>
      </c>
      <c r="Q38" s="6" t="s">
        <v>4</v>
      </c>
      <c r="R38" s="6" t="s">
        <v>5</v>
      </c>
      <c r="S38" s="6" t="s">
        <v>6</v>
      </c>
    </row>
    <row r="39" spans="1:19" ht="23.25" customHeight="1">
      <c r="A39" s="7" t="s">
        <v>40</v>
      </c>
      <c r="B39" s="31">
        <v>26</v>
      </c>
      <c r="C39" s="31">
        <v>16</v>
      </c>
      <c r="D39" s="32">
        <f>SUM(B39:C39)</f>
        <v>42</v>
      </c>
      <c r="E39" s="31">
        <v>16</v>
      </c>
      <c r="F39" s="31">
        <v>14</v>
      </c>
      <c r="G39" s="32">
        <f>SUM(E39:F39)</f>
        <v>30</v>
      </c>
      <c r="H39" s="31">
        <v>18</v>
      </c>
      <c r="I39" s="31">
        <v>13</v>
      </c>
      <c r="J39" s="32">
        <f>SUM(H39:I39)</f>
        <v>31</v>
      </c>
      <c r="K39" s="31">
        <v>7</v>
      </c>
      <c r="L39" s="31">
        <v>9</v>
      </c>
      <c r="M39" s="32">
        <f>SUM(K39:L39)</f>
        <v>16</v>
      </c>
      <c r="N39" s="31">
        <v>0</v>
      </c>
      <c r="O39" s="31">
        <v>0</v>
      </c>
      <c r="P39" s="32">
        <f>SUM(N39:O39)</f>
        <v>0</v>
      </c>
      <c r="Q39" s="31">
        <f aca="true" t="shared" si="8" ref="Q39:R41">SUM(B39,E39,H39,K39,N39)</f>
        <v>67</v>
      </c>
      <c r="R39" s="31">
        <f t="shared" si="8"/>
        <v>52</v>
      </c>
      <c r="S39" s="32">
        <f>SUM(Q39:R39)</f>
        <v>119</v>
      </c>
    </row>
    <row r="40" spans="1:19" ht="23.25" customHeight="1">
      <c r="A40" s="7" t="s">
        <v>38</v>
      </c>
      <c r="B40" s="31">
        <v>14</v>
      </c>
      <c r="C40" s="31">
        <v>99</v>
      </c>
      <c r="D40" s="32">
        <f>SUM(B40:C40)</f>
        <v>113</v>
      </c>
      <c r="E40" s="31">
        <v>21</v>
      </c>
      <c r="F40" s="31">
        <v>139</v>
      </c>
      <c r="G40" s="32">
        <f>SUM(E40:F40)</f>
        <v>160</v>
      </c>
      <c r="H40" s="31">
        <v>14</v>
      </c>
      <c r="I40" s="31">
        <v>81</v>
      </c>
      <c r="J40" s="32">
        <f>SUM(H40:I40)</f>
        <v>95</v>
      </c>
      <c r="K40" s="31">
        <v>15</v>
      </c>
      <c r="L40" s="31">
        <v>106</v>
      </c>
      <c r="M40" s="32">
        <f>SUM(K40:L40)</f>
        <v>121</v>
      </c>
      <c r="N40" s="31">
        <v>0</v>
      </c>
      <c r="O40" s="31">
        <v>1</v>
      </c>
      <c r="P40" s="32">
        <f>SUM(N40:O40)</f>
        <v>1</v>
      </c>
      <c r="Q40" s="31">
        <f t="shared" si="8"/>
        <v>64</v>
      </c>
      <c r="R40" s="31">
        <f t="shared" si="8"/>
        <v>426</v>
      </c>
      <c r="S40" s="32">
        <f>SUM(Q40:R40)</f>
        <v>490</v>
      </c>
    </row>
    <row r="41" spans="1:19" ht="23.25" customHeight="1">
      <c r="A41" s="7" t="s">
        <v>39</v>
      </c>
      <c r="B41" s="31">
        <v>5</v>
      </c>
      <c r="C41" s="31">
        <v>52</v>
      </c>
      <c r="D41" s="32">
        <f>SUM(B41:C41)</f>
        <v>57</v>
      </c>
      <c r="E41" s="31">
        <v>3</v>
      </c>
      <c r="F41" s="31">
        <v>53</v>
      </c>
      <c r="G41" s="32">
        <f>SUM(E41:F41)</f>
        <v>56</v>
      </c>
      <c r="H41" s="31">
        <v>11</v>
      </c>
      <c r="I41" s="31">
        <v>37</v>
      </c>
      <c r="J41" s="32">
        <f>SUM(H41:I41)</f>
        <v>48</v>
      </c>
      <c r="K41" s="31">
        <v>4</v>
      </c>
      <c r="L41" s="31">
        <v>18</v>
      </c>
      <c r="M41" s="32">
        <f>SUM(K41:L41)</f>
        <v>22</v>
      </c>
      <c r="N41" s="31">
        <v>0</v>
      </c>
      <c r="O41" s="31">
        <v>1</v>
      </c>
      <c r="P41" s="32">
        <f>SUM(N41:O41)</f>
        <v>1</v>
      </c>
      <c r="Q41" s="31">
        <f t="shared" si="8"/>
        <v>23</v>
      </c>
      <c r="R41" s="31">
        <f t="shared" si="8"/>
        <v>161</v>
      </c>
      <c r="S41" s="32">
        <f>SUM(Q41:R41)</f>
        <v>184</v>
      </c>
    </row>
    <row r="42" spans="1:19" ht="23.25" customHeight="1">
      <c r="A42" s="7"/>
      <c r="B42" s="31"/>
      <c r="C42" s="31"/>
      <c r="D42" s="32"/>
      <c r="E42" s="31"/>
      <c r="F42" s="31"/>
      <c r="G42" s="32"/>
      <c r="H42" s="31"/>
      <c r="I42" s="31"/>
      <c r="J42" s="32"/>
      <c r="K42" s="31"/>
      <c r="L42" s="31"/>
      <c r="M42" s="32"/>
      <c r="N42" s="31"/>
      <c r="O42" s="31"/>
      <c r="P42" s="32"/>
      <c r="Q42" s="31"/>
      <c r="R42" s="31"/>
      <c r="S42" s="32"/>
    </row>
    <row r="43" spans="1:19" ht="30.75" customHeight="1">
      <c r="A43" s="9" t="s">
        <v>6</v>
      </c>
      <c r="B43" s="33">
        <f>SUM(B39:B42)</f>
        <v>45</v>
      </c>
      <c r="C43" s="33">
        <f>SUM(C39:C42)</f>
        <v>167</v>
      </c>
      <c r="D43" s="33">
        <f>SUM(B43:C43)</f>
        <v>212</v>
      </c>
      <c r="E43" s="33">
        <f>SUM(E39:E42)</f>
        <v>40</v>
      </c>
      <c r="F43" s="33">
        <f>SUM(F39:F42)</f>
        <v>206</v>
      </c>
      <c r="G43" s="33">
        <f>SUM(E43:F43)</f>
        <v>246</v>
      </c>
      <c r="H43" s="33">
        <f>SUM(H39:H42)</f>
        <v>43</v>
      </c>
      <c r="I43" s="33">
        <f>SUM(I39:I42)</f>
        <v>131</v>
      </c>
      <c r="J43" s="33">
        <f>SUM(H43:I43)</f>
        <v>174</v>
      </c>
      <c r="K43" s="33">
        <f>SUM(K39:K42)</f>
        <v>26</v>
      </c>
      <c r="L43" s="33">
        <f>SUM(L39:L42)</f>
        <v>133</v>
      </c>
      <c r="M43" s="33">
        <f>SUM(K43:L43)</f>
        <v>159</v>
      </c>
      <c r="N43" s="33">
        <f>SUM(N39:N42)</f>
        <v>0</v>
      </c>
      <c r="O43" s="33">
        <f>SUM(O39:O42)</f>
        <v>2</v>
      </c>
      <c r="P43" s="33">
        <f>SUM(N43:O43)</f>
        <v>2</v>
      </c>
      <c r="Q43" s="33">
        <f>SUM(B43,E43,H43,K43,N43)</f>
        <v>154</v>
      </c>
      <c r="R43" s="33">
        <f>SUM(C43,F43,I43,L43,O43)</f>
        <v>639</v>
      </c>
      <c r="S43" s="33">
        <f>SUM(Q43:R43)</f>
        <v>793</v>
      </c>
    </row>
  </sheetData>
  <sheetProtection/>
  <mergeCells count="30">
    <mergeCell ref="K37:M37"/>
    <mergeCell ref="N37:P37"/>
    <mergeCell ref="Q37:S37"/>
    <mergeCell ref="A37:A38"/>
    <mergeCell ref="B37:D37"/>
    <mergeCell ref="E37:G37"/>
    <mergeCell ref="H37:J37"/>
    <mergeCell ref="B26:D26"/>
    <mergeCell ref="E26:G26"/>
    <mergeCell ref="H26:J26"/>
    <mergeCell ref="K26:M26"/>
    <mergeCell ref="N26:P26"/>
    <mergeCell ref="Q26:S26"/>
    <mergeCell ref="A22:S22"/>
    <mergeCell ref="A35:S35"/>
    <mergeCell ref="A2:S2"/>
    <mergeCell ref="A4:S4"/>
    <mergeCell ref="A33:S33"/>
    <mergeCell ref="A34:S34"/>
    <mergeCell ref="K6:M6"/>
    <mergeCell ref="A23:S23"/>
    <mergeCell ref="A24:S24"/>
    <mergeCell ref="A26:A27"/>
    <mergeCell ref="N6:P6"/>
    <mergeCell ref="Q6:S6"/>
    <mergeCell ref="A3:S3"/>
    <mergeCell ref="A6:A7"/>
    <mergeCell ref="B6:D6"/>
    <mergeCell ref="E6:G6"/>
    <mergeCell ref="H6:J6"/>
  </mergeCells>
  <printOptions horizontalCentered="1"/>
  <pageMargins left="0.5905511811023623" right="0.5905511811023623" top="0.984251968503937" bottom="0.7874015748031497" header="0" footer="0"/>
  <pageSetup firstPageNumber="29" useFirstPageNumber="1" horizontalDpi="600" verticalDpi="600" orientation="landscape" paperSize="9" r:id="rId1"/>
  <headerFooter alignWithMargins="0">
    <oddFooter>&amp;L&amp;"Angsana New,ธรรมดา"&amp;12กลุ่มภารกิจทะเบียนนิสิตและบริการการศึกษา&amp;C&amp;"Angsana New,ธรรมดา"&amp;14หน้าที่  &amp;P&amp;R&amp;"Angsana New,ธรรมดา"&amp;12ข้อมูล ณ วันที่ 1 กรกฎาคม 2553</oddFooter>
  </headerFooter>
  <rowBreaks count="2" manualBreakCount="2">
    <brk id="20" max="255" man="1"/>
    <brk id="3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M28"/>
  <sheetViews>
    <sheetView showGridLines="0" zoomScalePageLayoutView="0" workbookViewId="0" topLeftCell="A16">
      <selection activeCell="B32" sqref="B32"/>
    </sheetView>
  </sheetViews>
  <sheetFormatPr defaultColWidth="5.00390625" defaultRowHeight="24"/>
  <cols>
    <col min="1" max="1" width="32.125" style="3" customWidth="1"/>
    <col min="2" max="13" width="5.00390625" style="4" customWidth="1"/>
    <col min="14" max="16384" width="5.00390625" style="2" customWidth="1"/>
  </cols>
  <sheetData>
    <row r="2" spans="1:13" s="1" customFormat="1" ht="26.25" customHeight="1">
      <c r="A2" s="690" t="s">
        <v>21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</row>
    <row r="3" spans="1:13" s="1" customFormat="1" ht="26.25" customHeight="1">
      <c r="A3" s="690" t="s">
        <v>397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</row>
    <row r="4" ht="20.25" customHeight="1"/>
    <row r="5" spans="1:13" s="5" customFormat="1" ht="25.5" customHeight="1">
      <c r="A5" s="691" t="s">
        <v>1</v>
      </c>
      <c r="B5" s="693" t="s">
        <v>2</v>
      </c>
      <c r="C5" s="694"/>
      <c r="D5" s="695"/>
      <c r="E5" s="693" t="s">
        <v>3</v>
      </c>
      <c r="F5" s="694"/>
      <c r="G5" s="695"/>
      <c r="H5" s="693" t="s">
        <v>15</v>
      </c>
      <c r="I5" s="694"/>
      <c r="J5" s="695"/>
      <c r="K5" s="693" t="s">
        <v>7</v>
      </c>
      <c r="L5" s="694"/>
      <c r="M5" s="695"/>
    </row>
    <row r="6" spans="1:13" s="5" customFormat="1" ht="21">
      <c r="A6" s="692"/>
      <c r="B6" s="6" t="s">
        <v>4</v>
      </c>
      <c r="C6" s="6" t="s">
        <v>5</v>
      </c>
      <c r="D6" s="6" t="s">
        <v>6</v>
      </c>
      <c r="E6" s="6" t="s">
        <v>4</v>
      </c>
      <c r="F6" s="6" t="s">
        <v>5</v>
      </c>
      <c r="G6" s="6" t="s">
        <v>6</v>
      </c>
      <c r="H6" s="6" t="s">
        <v>4</v>
      </c>
      <c r="I6" s="6" t="s">
        <v>5</v>
      </c>
      <c r="J6" s="6" t="s">
        <v>6</v>
      </c>
      <c r="K6" s="6" t="s">
        <v>4</v>
      </c>
      <c r="L6" s="6" t="s">
        <v>5</v>
      </c>
      <c r="M6" s="6" t="s">
        <v>6</v>
      </c>
    </row>
    <row r="7" spans="1:13" s="5" customFormat="1" ht="21">
      <c r="A7" s="14" t="s">
        <v>83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s="5" customFormat="1" ht="21">
      <c r="A8" s="7" t="s">
        <v>22</v>
      </c>
      <c r="B8" s="31">
        <v>0</v>
      </c>
      <c r="C8" s="31">
        <v>0</v>
      </c>
      <c r="D8" s="32">
        <f>SUM(B8:C8)</f>
        <v>0</v>
      </c>
      <c r="E8" s="31">
        <v>4</v>
      </c>
      <c r="F8" s="31">
        <v>1</v>
      </c>
      <c r="G8" s="32">
        <f>SUM(E8:F8)</f>
        <v>5</v>
      </c>
      <c r="H8" s="31">
        <v>0</v>
      </c>
      <c r="I8" s="31">
        <v>0</v>
      </c>
      <c r="J8" s="32">
        <f>SUM(H8:I8)</f>
        <v>0</v>
      </c>
      <c r="K8" s="31">
        <f aca="true" t="shared" si="0" ref="K8:M9">SUM(B8,E8,H8)</f>
        <v>4</v>
      </c>
      <c r="L8" s="31">
        <f t="shared" si="0"/>
        <v>1</v>
      </c>
      <c r="M8" s="32">
        <f t="shared" si="0"/>
        <v>5</v>
      </c>
    </row>
    <row r="9" spans="1:13" ht="23.25" customHeight="1">
      <c r="A9" s="7" t="s">
        <v>156</v>
      </c>
      <c r="B9" s="31">
        <v>0</v>
      </c>
      <c r="C9" s="31">
        <v>0</v>
      </c>
      <c r="D9" s="32">
        <f>SUM(B9:C9)</f>
        <v>0</v>
      </c>
      <c r="E9" s="31">
        <v>0</v>
      </c>
      <c r="F9" s="31">
        <v>0</v>
      </c>
      <c r="G9" s="32">
        <f>SUM(E9:F9)</f>
        <v>0</v>
      </c>
      <c r="H9" s="31">
        <v>2</v>
      </c>
      <c r="I9" s="31">
        <v>1</v>
      </c>
      <c r="J9" s="32">
        <f>SUM(H9:I9)</f>
        <v>3</v>
      </c>
      <c r="K9" s="31">
        <f t="shared" si="0"/>
        <v>2</v>
      </c>
      <c r="L9" s="31">
        <f t="shared" si="0"/>
        <v>1</v>
      </c>
      <c r="M9" s="32">
        <f t="shared" si="0"/>
        <v>3</v>
      </c>
    </row>
    <row r="10" spans="1:13" ht="23.25" customHeight="1">
      <c r="A10" s="7"/>
      <c r="B10" s="31"/>
      <c r="C10" s="31"/>
      <c r="D10" s="32"/>
      <c r="E10" s="31"/>
      <c r="F10" s="31"/>
      <c r="G10" s="32"/>
      <c r="H10" s="31"/>
      <c r="I10" s="31"/>
      <c r="J10" s="32"/>
      <c r="K10" s="31"/>
      <c r="L10" s="31"/>
      <c r="M10" s="32"/>
    </row>
    <row r="11" spans="1:13" ht="23.25" customHeight="1">
      <c r="A11" s="9" t="s">
        <v>161</v>
      </c>
      <c r="B11" s="33">
        <f>SUM(B8:B10)</f>
        <v>0</v>
      </c>
      <c r="C11" s="33">
        <f aca="true" t="shared" si="1" ref="C11:M11">SUM(C8:C10)</f>
        <v>0</v>
      </c>
      <c r="D11" s="33">
        <f t="shared" si="1"/>
        <v>0</v>
      </c>
      <c r="E11" s="33">
        <f t="shared" si="1"/>
        <v>4</v>
      </c>
      <c r="F11" s="33">
        <f t="shared" si="1"/>
        <v>1</v>
      </c>
      <c r="G11" s="33">
        <f t="shared" si="1"/>
        <v>5</v>
      </c>
      <c r="H11" s="33">
        <f t="shared" si="1"/>
        <v>2</v>
      </c>
      <c r="I11" s="33">
        <f t="shared" si="1"/>
        <v>1</v>
      </c>
      <c r="J11" s="33">
        <f t="shared" si="1"/>
        <v>3</v>
      </c>
      <c r="K11" s="33">
        <f t="shared" si="1"/>
        <v>6</v>
      </c>
      <c r="L11" s="33">
        <f t="shared" si="1"/>
        <v>2</v>
      </c>
      <c r="M11" s="33">
        <f t="shared" si="1"/>
        <v>8</v>
      </c>
    </row>
    <row r="12" ht="23.25" customHeight="1">
      <c r="A12" s="183"/>
    </row>
    <row r="13" ht="23.25" customHeight="1"/>
    <row r="14" spans="1:13" s="1" customFormat="1" ht="26.25" customHeight="1">
      <c r="A14" s="690" t="s">
        <v>21</v>
      </c>
      <c r="B14" s="690"/>
      <c r="C14" s="690"/>
      <c r="D14" s="690"/>
      <c r="E14" s="690"/>
      <c r="F14" s="690"/>
      <c r="G14" s="690"/>
      <c r="H14" s="690"/>
      <c r="I14" s="690"/>
      <c r="J14" s="690"/>
      <c r="K14" s="690"/>
      <c r="L14" s="690"/>
      <c r="M14" s="690"/>
    </row>
    <row r="15" spans="1:13" s="1" customFormat="1" ht="26.25" customHeight="1">
      <c r="A15" s="690" t="s">
        <v>398</v>
      </c>
      <c r="B15" s="690"/>
      <c r="C15" s="690"/>
      <c r="D15" s="690"/>
      <c r="E15" s="690"/>
      <c r="F15" s="690"/>
      <c r="G15" s="690"/>
      <c r="H15" s="690"/>
      <c r="I15" s="690"/>
      <c r="J15" s="690"/>
      <c r="K15" s="690"/>
      <c r="L15" s="690"/>
      <c r="M15" s="690"/>
    </row>
    <row r="16" ht="20.25" customHeight="1"/>
    <row r="17" spans="1:13" s="5" customFormat="1" ht="25.5" customHeight="1">
      <c r="A17" s="691" t="s">
        <v>1</v>
      </c>
      <c r="B17" s="693" t="s">
        <v>2</v>
      </c>
      <c r="C17" s="694"/>
      <c r="D17" s="695"/>
      <c r="E17" s="693" t="s">
        <v>3</v>
      </c>
      <c r="F17" s="694"/>
      <c r="G17" s="695"/>
      <c r="H17" s="693" t="s">
        <v>15</v>
      </c>
      <c r="I17" s="694"/>
      <c r="J17" s="695"/>
      <c r="K17" s="693" t="s">
        <v>7</v>
      </c>
      <c r="L17" s="694"/>
      <c r="M17" s="695"/>
    </row>
    <row r="18" spans="1:13" s="5" customFormat="1" ht="21">
      <c r="A18" s="692"/>
      <c r="B18" s="6" t="s">
        <v>4</v>
      </c>
      <c r="C18" s="6" t="s">
        <v>5</v>
      </c>
      <c r="D18" s="6" t="s">
        <v>6</v>
      </c>
      <c r="E18" s="6" t="s">
        <v>4</v>
      </c>
      <c r="F18" s="6" t="s">
        <v>5</v>
      </c>
      <c r="G18" s="6" t="s">
        <v>6</v>
      </c>
      <c r="H18" s="6" t="s">
        <v>4</v>
      </c>
      <c r="I18" s="6" t="s">
        <v>5</v>
      </c>
      <c r="J18" s="6" t="s">
        <v>6</v>
      </c>
      <c r="K18" s="6" t="s">
        <v>4</v>
      </c>
      <c r="L18" s="6" t="s">
        <v>5</v>
      </c>
      <c r="M18" s="6" t="s">
        <v>6</v>
      </c>
    </row>
    <row r="19" spans="1:13" s="5" customFormat="1" ht="21">
      <c r="A19" s="14" t="s">
        <v>84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23.25" customHeight="1">
      <c r="A20" s="7" t="s">
        <v>116</v>
      </c>
      <c r="B20" s="31">
        <v>0</v>
      </c>
      <c r="C20" s="31">
        <v>0</v>
      </c>
      <c r="D20" s="32">
        <f>SUM(B20:C20)</f>
        <v>0</v>
      </c>
      <c r="E20" s="31">
        <v>0</v>
      </c>
      <c r="F20" s="31">
        <v>0</v>
      </c>
      <c r="G20" s="32">
        <f>SUM(E20:F20)</f>
        <v>0</v>
      </c>
      <c r="H20" s="31">
        <v>0</v>
      </c>
      <c r="I20" s="31">
        <v>0</v>
      </c>
      <c r="J20" s="32">
        <f>SUM(H20:I20)</f>
        <v>0</v>
      </c>
      <c r="K20" s="31">
        <f aca="true" t="shared" si="2" ref="K20:M21">SUM(B20,E20,H20)</f>
        <v>0</v>
      </c>
      <c r="L20" s="31">
        <f t="shared" si="2"/>
        <v>0</v>
      </c>
      <c r="M20" s="32">
        <f t="shared" si="2"/>
        <v>0</v>
      </c>
    </row>
    <row r="21" spans="1:13" ht="23.25" customHeight="1">
      <c r="A21" s="7" t="s">
        <v>93</v>
      </c>
      <c r="B21" s="31">
        <v>0</v>
      </c>
      <c r="C21" s="31">
        <v>0</v>
      </c>
      <c r="D21" s="32">
        <f>SUM(B21:C21)</f>
        <v>0</v>
      </c>
      <c r="E21" s="31">
        <v>0</v>
      </c>
      <c r="F21" s="31">
        <v>0</v>
      </c>
      <c r="G21" s="32">
        <f>SUM(E21:F21)</f>
        <v>0</v>
      </c>
      <c r="H21" s="31">
        <v>1</v>
      </c>
      <c r="I21" s="31">
        <v>14</v>
      </c>
      <c r="J21" s="32">
        <f>SUM(H21:I21)</f>
        <v>15</v>
      </c>
      <c r="K21" s="31">
        <f t="shared" si="2"/>
        <v>1</v>
      </c>
      <c r="L21" s="31">
        <f t="shared" si="2"/>
        <v>14</v>
      </c>
      <c r="M21" s="32">
        <f t="shared" si="2"/>
        <v>15</v>
      </c>
    </row>
    <row r="22" spans="1:13" ht="23.25" customHeight="1">
      <c r="A22" s="7"/>
      <c r="B22" s="31"/>
      <c r="C22" s="31"/>
      <c r="D22" s="32"/>
      <c r="E22" s="31"/>
      <c r="F22" s="31"/>
      <c r="G22" s="32"/>
      <c r="H22" s="31"/>
      <c r="I22" s="31"/>
      <c r="J22" s="32"/>
      <c r="K22" s="31"/>
      <c r="L22" s="31"/>
      <c r="M22" s="32"/>
    </row>
    <row r="23" spans="1:13" ht="26.25" customHeight="1">
      <c r="A23" s="9" t="s">
        <v>6</v>
      </c>
      <c r="B23" s="33">
        <f>SUM(B20:B22)</f>
        <v>0</v>
      </c>
      <c r="C23" s="33">
        <f>SUM(C20:C22)</f>
        <v>0</v>
      </c>
      <c r="D23" s="33">
        <f>SUM(B23:C23)</f>
        <v>0</v>
      </c>
      <c r="E23" s="33">
        <f>SUM(E20:E22)</f>
        <v>0</v>
      </c>
      <c r="F23" s="33">
        <f>SUM(F20:F22)</f>
        <v>0</v>
      </c>
      <c r="G23" s="33">
        <f>SUM(E23:F23)</f>
        <v>0</v>
      </c>
      <c r="H23" s="33">
        <f>SUM(H20:H22)</f>
        <v>1</v>
      </c>
      <c r="I23" s="33">
        <f>SUM(I20:I22)</f>
        <v>14</v>
      </c>
      <c r="J23" s="33">
        <f>SUM(H23:I23)</f>
        <v>15</v>
      </c>
      <c r="K23" s="33">
        <f>SUM(B23,E23,H23)</f>
        <v>1</v>
      </c>
      <c r="L23" s="33">
        <f>SUM(C23,F23,I23)</f>
        <v>14</v>
      </c>
      <c r="M23" s="33">
        <f>SUM(D23,G23,J23)</f>
        <v>15</v>
      </c>
    </row>
    <row r="24" spans="1:13" ht="26.25" customHeight="1">
      <c r="A24" s="14" t="s">
        <v>83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23.25" customHeight="1">
      <c r="A25" s="7" t="s">
        <v>156</v>
      </c>
      <c r="B25" s="31">
        <v>0</v>
      </c>
      <c r="C25" s="31">
        <v>0</v>
      </c>
      <c r="D25" s="32">
        <f>SUM(B25:C25)</f>
        <v>0</v>
      </c>
      <c r="E25" s="31">
        <v>0</v>
      </c>
      <c r="F25" s="31">
        <v>0</v>
      </c>
      <c r="G25" s="32">
        <f>SUM(E25:F25)</f>
        <v>0</v>
      </c>
      <c r="H25" s="31">
        <v>19</v>
      </c>
      <c r="I25" s="31">
        <v>18</v>
      </c>
      <c r="J25" s="32">
        <f>SUM(H25:I25)</f>
        <v>37</v>
      </c>
      <c r="K25" s="31">
        <f>SUM(B25,E25,H25)</f>
        <v>19</v>
      </c>
      <c r="L25" s="31">
        <f>SUM(C25,F25,I25)</f>
        <v>18</v>
      </c>
      <c r="M25" s="32">
        <f>SUM(D25,G25,J25)</f>
        <v>37</v>
      </c>
    </row>
    <row r="26" spans="1:13" ht="19.5" customHeight="1">
      <c r="A26" s="7"/>
      <c r="B26" s="31"/>
      <c r="C26" s="31"/>
      <c r="D26" s="32"/>
      <c r="E26" s="31"/>
      <c r="F26" s="31"/>
      <c r="G26" s="32"/>
      <c r="H26" s="31"/>
      <c r="I26" s="31"/>
      <c r="J26" s="32"/>
      <c r="K26" s="31"/>
      <c r="L26" s="31"/>
      <c r="M26" s="32"/>
    </row>
    <row r="27" spans="1:13" ht="26.25" customHeight="1">
      <c r="A27" s="9" t="s">
        <v>6</v>
      </c>
      <c r="B27" s="33">
        <f>SUM(B25:B26)</f>
        <v>0</v>
      </c>
      <c r="C27" s="33">
        <f>SUM(C25:C26)</f>
        <v>0</v>
      </c>
      <c r="D27" s="33">
        <f>SUM(B27:C27)</f>
        <v>0</v>
      </c>
      <c r="E27" s="33">
        <f>SUM(E25:E26)</f>
        <v>0</v>
      </c>
      <c r="F27" s="33">
        <f>SUM(F25:F26)</f>
        <v>0</v>
      </c>
      <c r="G27" s="33">
        <f>SUM(E27:F27)</f>
        <v>0</v>
      </c>
      <c r="H27" s="33">
        <f>SUM(H25:H26)</f>
        <v>19</v>
      </c>
      <c r="I27" s="33">
        <f>SUM(I25:I26)</f>
        <v>18</v>
      </c>
      <c r="J27" s="33">
        <f>SUM(H27:I27)</f>
        <v>37</v>
      </c>
      <c r="K27" s="33">
        <f>SUM(B27,E27,H27)</f>
        <v>19</v>
      </c>
      <c r="L27" s="33">
        <f>SUM(C27,F27,I27)</f>
        <v>18</v>
      </c>
      <c r="M27" s="33">
        <f>SUM(D27,G27,J27)</f>
        <v>37</v>
      </c>
    </row>
    <row r="28" spans="1:13" ht="26.25" customHeight="1">
      <c r="A28" s="9" t="s">
        <v>114</v>
      </c>
      <c r="B28" s="33">
        <f>SUM(B23,B27)</f>
        <v>0</v>
      </c>
      <c r="C28" s="33">
        <f>SUM(C23,C27)</f>
        <v>0</v>
      </c>
      <c r="D28" s="33">
        <f>SUM(B28:C28)</f>
        <v>0</v>
      </c>
      <c r="E28" s="33">
        <f>SUM(E23,E27)</f>
        <v>0</v>
      </c>
      <c r="F28" s="33">
        <f>SUM(F23,F27)</f>
        <v>0</v>
      </c>
      <c r="G28" s="33">
        <f>SUM(E28:F28)</f>
        <v>0</v>
      </c>
      <c r="H28" s="33">
        <f>SUM(H23,H27)</f>
        <v>20</v>
      </c>
      <c r="I28" s="33">
        <f>SUM(I23,I27)</f>
        <v>32</v>
      </c>
      <c r="J28" s="33">
        <f>SUM(H28:I28)</f>
        <v>52</v>
      </c>
      <c r="K28" s="33">
        <f>SUM(K23,K27)</f>
        <v>20</v>
      </c>
      <c r="L28" s="33">
        <f>SUM(L23,L27)</f>
        <v>32</v>
      </c>
      <c r="M28" s="33">
        <f>SUM(K28:L28)</f>
        <v>52</v>
      </c>
    </row>
  </sheetData>
  <sheetProtection/>
  <mergeCells count="14">
    <mergeCell ref="K17:M17"/>
    <mergeCell ref="A17:A18"/>
    <mergeCell ref="B17:D17"/>
    <mergeCell ref="E17:G17"/>
    <mergeCell ref="H17:J17"/>
    <mergeCell ref="A14:M14"/>
    <mergeCell ref="A15:M15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937007874015748" right="0.3937007874015748" top="0.984251968503937" bottom="0.984251968503937" header="0.5118110236220472" footer="0.1968503937007874"/>
  <pageSetup firstPageNumber="32" useFirstPageNumber="1" horizontalDpi="600" verticalDpi="600" orientation="landscape" paperSize="9" r:id="rId1"/>
  <headerFooter alignWithMargins="0">
    <oddFooter>&amp;L&amp;"Angsana New,ธรรมดา"&amp;12กลุ่มภารกิจทะเบียนนิสิตและบริการการศึกษา&amp;C&amp;"Angsana New,ธรรมดา"&amp;14หน้าที่  &amp;P&amp;R&amp;"Angsana New,ธรรมดา"&amp;12ข้อมูล ณ วันที่ 1 กรกฎาคม 2553</oddFooter>
  </headerFooter>
  <rowBreaks count="1" manualBreakCount="1">
    <brk id="1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118"/>
  <sheetViews>
    <sheetView zoomScale="80" zoomScaleNormal="80" zoomScalePageLayoutView="0" workbookViewId="0" topLeftCell="A1">
      <selection activeCell="D78" sqref="D78"/>
    </sheetView>
  </sheetViews>
  <sheetFormatPr defaultColWidth="9.00390625" defaultRowHeight="19.5" customHeight="1"/>
  <cols>
    <col min="1" max="1" width="22.00390625" style="125" customWidth="1"/>
    <col min="2" max="2" width="4.625" style="125" customWidth="1"/>
    <col min="3" max="3" width="4.25390625" style="125" customWidth="1"/>
    <col min="4" max="5" width="4.75390625" style="125" customWidth="1"/>
    <col min="6" max="6" width="5.75390625" style="125" customWidth="1"/>
    <col min="7" max="7" width="5.50390625" style="125" customWidth="1"/>
    <col min="8" max="8" width="4.75390625" style="125" customWidth="1"/>
    <col min="9" max="9" width="4.125" style="125" customWidth="1"/>
    <col min="10" max="10" width="4.25390625" style="125" customWidth="1"/>
    <col min="11" max="11" width="5.50390625" style="125" customWidth="1"/>
    <col min="12" max="12" width="6.00390625" style="125" customWidth="1"/>
    <col min="13" max="14" width="6.125" style="125" customWidth="1"/>
    <col min="15" max="15" width="6.375" style="125" customWidth="1"/>
    <col min="16" max="16384" width="9.00390625" style="125" customWidth="1"/>
  </cols>
  <sheetData>
    <row r="1" spans="1:15" s="318" customFormat="1" ht="25.5" customHeight="1">
      <c r="A1" s="316" t="s">
        <v>341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1:15" s="318" customFormat="1" ht="21.75" customHeight="1">
      <c r="A2" s="316" t="s">
        <v>342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</row>
    <row r="3" spans="1:15" ht="19.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9.5" customHeight="1">
      <c r="A4" s="709" t="s">
        <v>168</v>
      </c>
      <c r="B4" s="711" t="s">
        <v>343</v>
      </c>
      <c r="C4" s="711"/>
      <c r="D4" s="711"/>
      <c r="E4" s="712" t="s">
        <v>344</v>
      </c>
      <c r="F4" s="711"/>
      <c r="G4" s="713"/>
      <c r="H4" s="711" t="s">
        <v>345</v>
      </c>
      <c r="I4" s="711"/>
      <c r="J4" s="711"/>
      <c r="K4" s="43" t="s">
        <v>6</v>
      </c>
      <c r="L4" s="43"/>
      <c r="M4" s="43"/>
      <c r="N4" s="43" t="s">
        <v>248</v>
      </c>
      <c r="O4" s="43"/>
    </row>
    <row r="5" spans="1:15" ht="19.5" customHeight="1">
      <c r="A5" s="710"/>
      <c r="B5" s="44" t="s">
        <v>4</v>
      </c>
      <c r="C5" s="45" t="s">
        <v>5</v>
      </c>
      <c r="D5" s="46" t="s">
        <v>6</v>
      </c>
      <c r="E5" s="47" t="s">
        <v>4</v>
      </c>
      <c r="F5" s="45" t="s">
        <v>5</v>
      </c>
      <c r="G5" s="48" t="s">
        <v>6</v>
      </c>
      <c r="H5" s="44" t="s">
        <v>4</v>
      </c>
      <c r="I5" s="45" t="s">
        <v>5</v>
      </c>
      <c r="J5" s="46" t="s">
        <v>6</v>
      </c>
      <c r="K5" s="47" t="s">
        <v>4</v>
      </c>
      <c r="L5" s="45" t="s">
        <v>5</v>
      </c>
      <c r="M5" s="48" t="s">
        <v>6</v>
      </c>
      <c r="N5" s="49" t="s">
        <v>249</v>
      </c>
      <c r="O5" s="49" t="s">
        <v>250</v>
      </c>
    </row>
    <row r="6" spans="1:15" ht="19.5" customHeight="1">
      <c r="A6" s="50" t="s">
        <v>251</v>
      </c>
      <c r="B6" s="187"/>
      <c r="C6" s="188"/>
      <c r="D6" s="189"/>
      <c r="E6" s="190"/>
      <c r="F6" s="188"/>
      <c r="G6" s="191"/>
      <c r="H6" s="187"/>
      <c r="I6" s="188"/>
      <c r="J6" s="189"/>
      <c r="K6" s="190"/>
      <c r="L6" s="188"/>
      <c r="M6" s="191"/>
      <c r="N6" s="184"/>
      <c r="O6" s="185"/>
    </row>
    <row r="7" spans="1:15" ht="19.5" customHeight="1">
      <c r="A7" s="51" t="s">
        <v>252</v>
      </c>
      <c r="B7" s="192">
        <v>0</v>
      </c>
      <c r="C7" s="193">
        <v>0</v>
      </c>
      <c r="D7" s="194">
        <f aca="true" t="shared" si="0" ref="D7:D16">SUM(B7:C7)</f>
        <v>0</v>
      </c>
      <c r="E7" s="195">
        <v>0</v>
      </c>
      <c r="F7" s="193">
        <v>3</v>
      </c>
      <c r="G7" s="196">
        <f aca="true" t="shared" si="1" ref="G7:G16">SUM(E7:F7)</f>
        <v>3</v>
      </c>
      <c r="H7" s="192">
        <v>0</v>
      </c>
      <c r="I7" s="193">
        <v>0</v>
      </c>
      <c r="J7" s="194">
        <f aca="true" t="shared" si="2" ref="J7:J16">SUM(H7:I7)</f>
        <v>0</v>
      </c>
      <c r="K7" s="195">
        <f aca="true" t="shared" si="3" ref="K7:M17">SUM(B7+E7+H7)</f>
        <v>0</v>
      </c>
      <c r="L7" s="193">
        <f t="shared" si="3"/>
        <v>3</v>
      </c>
      <c r="M7" s="196">
        <f t="shared" si="3"/>
        <v>3</v>
      </c>
      <c r="N7" s="324"/>
      <c r="O7" s="325" t="s">
        <v>259</v>
      </c>
    </row>
    <row r="8" spans="1:15" ht="19.5" customHeight="1">
      <c r="A8" s="129" t="s">
        <v>254</v>
      </c>
      <c r="B8" s="192">
        <v>0</v>
      </c>
      <c r="C8" s="193">
        <v>0</v>
      </c>
      <c r="D8" s="194">
        <f t="shared" si="0"/>
        <v>0</v>
      </c>
      <c r="E8" s="195">
        <v>1</v>
      </c>
      <c r="F8" s="193">
        <v>7</v>
      </c>
      <c r="G8" s="196">
        <f t="shared" si="1"/>
        <v>8</v>
      </c>
      <c r="H8" s="192">
        <v>0</v>
      </c>
      <c r="I8" s="193">
        <v>0</v>
      </c>
      <c r="J8" s="194">
        <f t="shared" si="2"/>
        <v>0</v>
      </c>
      <c r="K8" s="195">
        <f t="shared" si="3"/>
        <v>1</v>
      </c>
      <c r="L8" s="193">
        <f t="shared" si="3"/>
        <v>7</v>
      </c>
      <c r="M8" s="196">
        <f t="shared" si="3"/>
        <v>8</v>
      </c>
      <c r="N8" s="324" t="s">
        <v>259</v>
      </c>
      <c r="O8" s="325"/>
    </row>
    <row r="9" spans="1:15" ht="19.5" customHeight="1">
      <c r="A9" s="129" t="s">
        <v>257</v>
      </c>
      <c r="B9" s="192">
        <v>0</v>
      </c>
      <c r="C9" s="193">
        <v>1</v>
      </c>
      <c r="D9" s="194">
        <f t="shared" si="0"/>
        <v>1</v>
      </c>
      <c r="E9" s="195">
        <v>0</v>
      </c>
      <c r="F9" s="193">
        <v>1</v>
      </c>
      <c r="G9" s="196">
        <f t="shared" si="1"/>
        <v>1</v>
      </c>
      <c r="H9" s="192">
        <v>0</v>
      </c>
      <c r="I9" s="193">
        <v>0</v>
      </c>
      <c r="J9" s="194">
        <f t="shared" si="2"/>
        <v>0</v>
      </c>
      <c r="K9" s="195">
        <f t="shared" si="3"/>
        <v>0</v>
      </c>
      <c r="L9" s="193">
        <f t="shared" si="3"/>
        <v>2</v>
      </c>
      <c r="M9" s="196">
        <f t="shared" si="3"/>
        <v>2</v>
      </c>
      <c r="N9" s="324"/>
      <c r="O9" s="325"/>
    </row>
    <row r="10" spans="1:15" ht="19.5" customHeight="1">
      <c r="A10" s="51" t="s">
        <v>258</v>
      </c>
      <c r="B10" s="192">
        <v>0</v>
      </c>
      <c r="C10" s="193">
        <v>0</v>
      </c>
      <c r="D10" s="194">
        <f t="shared" si="0"/>
        <v>0</v>
      </c>
      <c r="E10" s="195">
        <v>0</v>
      </c>
      <c r="F10" s="193">
        <v>2</v>
      </c>
      <c r="G10" s="196">
        <f t="shared" si="1"/>
        <v>2</v>
      </c>
      <c r="H10" s="192">
        <v>0</v>
      </c>
      <c r="I10" s="193">
        <v>0</v>
      </c>
      <c r="J10" s="194">
        <f t="shared" si="2"/>
        <v>0</v>
      </c>
      <c r="K10" s="195">
        <f t="shared" si="3"/>
        <v>0</v>
      </c>
      <c r="L10" s="193">
        <f t="shared" si="3"/>
        <v>2</v>
      </c>
      <c r="M10" s="196">
        <f t="shared" si="3"/>
        <v>2</v>
      </c>
      <c r="N10" s="324"/>
      <c r="O10" s="325"/>
    </row>
    <row r="11" spans="1:15" ht="19.5" customHeight="1">
      <c r="A11" s="51" t="s">
        <v>260</v>
      </c>
      <c r="B11" s="192">
        <v>0</v>
      </c>
      <c r="C11" s="193">
        <v>0</v>
      </c>
      <c r="D11" s="194">
        <f t="shared" si="0"/>
        <v>0</v>
      </c>
      <c r="E11" s="195">
        <v>3</v>
      </c>
      <c r="F11" s="193">
        <v>30</v>
      </c>
      <c r="G11" s="196">
        <f t="shared" si="1"/>
        <v>33</v>
      </c>
      <c r="H11" s="192">
        <v>2</v>
      </c>
      <c r="I11" s="193">
        <v>0</v>
      </c>
      <c r="J11" s="194">
        <f t="shared" si="2"/>
        <v>2</v>
      </c>
      <c r="K11" s="195">
        <f t="shared" si="3"/>
        <v>5</v>
      </c>
      <c r="L11" s="193">
        <f t="shared" si="3"/>
        <v>30</v>
      </c>
      <c r="M11" s="196">
        <f t="shared" si="3"/>
        <v>35</v>
      </c>
      <c r="N11" s="324" t="s">
        <v>265</v>
      </c>
      <c r="O11" s="325" t="s">
        <v>346</v>
      </c>
    </row>
    <row r="12" spans="1:15" ht="19.5" customHeight="1">
      <c r="A12" s="51" t="s">
        <v>262</v>
      </c>
      <c r="B12" s="192">
        <v>0</v>
      </c>
      <c r="C12" s="193">
        <v>0</v>
      </c>
      <c r="D12" s="194">
        <f t="shared" si="0"/>
        <v>0</v>
      </c>
      <c r="E12" s="195">
        <v>10</v>
      </c>
      <c r="F12" s="193">
        <v>33</v>
      </c>
      <c r="G12" s="196">
        <f t="shared" si="1"/>
        <v>43</v>
      </c>
      <c r="H12" s="192">
        <v>1</v>
      </c>
      <c r="I12" s="193">
        <v>1</v>
      </c>
      <c r="J12" s="194">
        <f t="shared" si="2"/>
        <v>2</v>
      </c>
      <c r="K12" s="195">
        <f t="shared" si="3"/>
        <v>11</v>
      </c>
      <c r="L12" s="193">
        <f t="shared" si="3"/>
        <v>34</v>
      </c>
      <c r="M12" s="196">
        <f t="shared" si="3"/>
        <v>45</v>
      </c>
      <c r="N12" s="324" t="s">
        <v>253</v>
      </c>
      <c r="O12" s="325" t="s">
        <v>256</v>
      </c>
    </row>
    <row r="13" spans="1:15" ht="19.5" customHeight="1">
      <c r="A13" s="51" t="s">
        <v>263</v>
      </c>
      <c r="B13" s="192">
        <v>0</v>
      </c>
      <c r="C13" s="193">
        <v>0</v>
      </c>
      <c r="D13" s="194">
        <f t="shared" si="0"/>
        <v>0</v>
      </c>
      <c r="E13" s="195">
        <v>7</v>
      </c>
      <c r="F13" s="193">
        <v>31</v>
      </c>
      <c r="G13" s="196">
        <f t="shared" si="1"/>
        <v>38</v>
      </c>
      <c r="H13" s="192">
        <v>1</v>
      </c>
      <c r="I13" s="193">
        <v>0</v>
      </c>
      <c r="J13" s="194">
        <f t="shared" si="2"/>
        <v>1</v>
      </c>
      <c r="K13" s="195">
        <f t="shared" si="3"/>
        <v>8</v>
      </c>
      <c r="L13" s="193">
        <f t="shared" si="3"/>
        <v>31</v>
      </c>
      <c r="M13" s="196">
        <f t="shared" si="3"/>
        <v>39</v>
      </c>
      <c r="N13" s="324" t="s">
        <v>255</v>
      </c>
      <c r="O13" s="325" t="s">
        <v>265</v>
      </c>
    </row>
    <row r="14" spans="1:15" ht="19.5" customHeight="1">
      <c r="A14" s="51" t="s">
        <v>264</v>
      </c>
      <c r="B14" s="192">
        <v>0</v>
      </c>
      <c r="C14" s="193">
        <v>0</v>
      </c>
      <c r="D14" s="194">
        <f t="shared" si="0"/>
        <v>0</v>
      </c>
      <c r="E14" s="195">
        <v>1</v>
      </c>
      <c r="F14" s="193">
        <v>16</v>
      </c>
      <c r="G14" s="196">
        <f t="shared" si="1"/>
        <v>17</v>
      </c>
      <c r="H14" s="192">
        <v>0</v>
      </c>
      <c r="I14" s="193">
        <v>0</v>
      </c>
      <c r="J14" s="194">
        <f t="shared" si="2"/>
        <v>0</v>
      </c>
      <c r="K14" s="195">
        <f t="shared" si="3"/>
        <v>1</v>
      </c>
      <c r="L14" s="193">
        <f t="shared" si="3"/>
        <v>16</v>
      </c>
      <c r="M14" s="196">
        <f t="shared" si="3"/>
        <v>17</v>
      </c>
      <c r="N14" s="324"/>
      <c r="O14" s="325" t="s">
        <v>272</v>
      </c>
    </row>
    <row r="15" spans="1:15" ht="19.5" customHeight="1">
      <c r="A15" s="51" t="s">
        <v>347</v>
      </c>
      <c r="B15" s="192">
        <v>0</v>
      </c>
      <c r="C15" s="193">
        <v>0</v>
      </c>
      <c r="D15" s="194">
        <f t="shared" si="0"/>
        <v>0</v>
      </c>
      <c r="E15" s="195">
        <v>6</v>
      </c>
      <c r="F15" s="193">
        <v>19</v>
      </c>
      <c r="G15" s="196">
        <f t="shared" si="1"/>
        <v>25</v>
      </c>
      <c r="H15" s="192">
        <v>0</v>
      </c>
      <c r="I15" s="193">
        <v>0</v>
      </c>
      <c r="J15" s="194">
        <f t="shared" si="2"/>
        <v>0</v>
      </c>
      <c r="K15" s="195">
        <f t="shared" si="3"/>
        <v>6</v>
      </c>
      <c r="L15" s="193">
        <f t="shared" si="3"/>
        <v>19</v>
      </c>
      <c r="M15" s="196">
        <f t="shared" si="3"/>
        <v>25</v>
      </c>
      <c r="N15" s="324" t="s">
        <v>348</v>
      </c>
      <c r="O15" s="325"/>
    </row>
    <row r="16" spans="1:15" ht="19.5" customHeight="1">
      <c r="A16" s="52" t="s">
        <v>266</v>
      </c>
      <c r="B16" s="197">
        <v>0</v>
      </c>
      <c r="C16" s="198">
        <v>0</v>
      </c>
      <c r="D16" s="199">
        <f t="shared" si="0"/>
        <v>0</v>
      </c>
      <c r="E16" s="200">
        <v>22</v>
      </c>
      <c r="F16" s="198">
        <v>38</v>
      </c>
      <c r="G16" s="201">
        <f t="shared" si="1"/>
        <v>60</v>
      </c>
      <c r="H16" s="197">
        <v>1</v>
      </c>
      <c r="I16" s="198">
        <v>0</v>
      </c>
      <c r="J16" s="199">
        <f t="shared" si="2"/>
        <v>1</v>
      </c>
      <c r="K16" s="200">
        <f t="shared" si="3"/>
        <v>23</v>
      </c>
      <c r="L16" s="198">
        <f t="shared" si="3"/>
        <v>38</v>
      </c>
      <c r="M16" s="201">
        <f t="shared" si="3"/>
        <v>61</v>
      </c>
      <c r="N16" s="332" t="s">
        <v>253</v>
      </c>
      <c r="O16" s="333" t="s">
        <v>349</v>
      </c>
    </row>
    <row r="17" spans="1:15" ht="19.5" customHeight="1">
      <c r="A17" s="53" t="s">
        <v>6</v>
      </c>
      <c r="B17" s="202">
        <f aca="true" t="shared" si="4" ref="B17:J17">SUM(B7:B16)</f>
        <v>0</v>
      </c>
      <c r="C17" s="203">
        <f t="shared" si="4"/>
        <v>1</v>
      </c>
      <c r="D17" s="204">
        <f t="shared" si="4"/>
        <v>1</v>
      </c>
      <c r="E17" s="205">
        <f t="shared" si="4"/>
        <v>50</v>
      </c>
      <c r="F17" s="203">
        <f t="shared" si="4"/>
        <v>180</v>
      </c>
      <c r="G17" s="206">
        <f t="shared" si="4"/>
        <v>230</v>
      </c>
      <c r="H17" s="202">
        <f t="shared" si="4"/>
        <v>5</v>
      </c>
      <c r="I17" s="203">
        <f t="shared" si="4"/>
        <v>1</v>
      </c>
      <c r="J17" s="204">
        <f t="shared" si="4"/>
        <v>6</v>
      </c>
      <c r="K17" s="205">
        <f t="shared" si="3"/>
        <v>55</v>
      </c>
      <c r="L17" s="203">
        <f t="shared" si="3"/>
        <v>182</v>
      </c>
      <c r="M17" s="206">
        <f t="shared" si="3"/>
        <v>237</v>
      </c>
      <c r="N17" s="326" t="s">
        <v>350</v>
      </c>
      <c r="O17" s="327" t="s">
        <v>351</v>
      </c>
    </row>
    <row r="18" spans="1:15" ht="19.5" customHeight="1">
      <c r="A18" s="50" t="s">
        <v>267</v>
      </c>
      <c r="B18" s="187"/>
      <c r="C18" s="188"/>
      <c r="D18" s="189"/>
      <c r="E18" s="190"/>
      <c r="F18" s="188"/>
      <c r="G18" s="191"/>
      <c r="H18" s="187"/>
      <c r="I18" s="188"/>
      <c r="J18" s="189"/>
      <c r="K18" s="190"/>
      <c r="L18" s="188"/>
      <c r="M18" s="191"/>
      <c r="N18" s="332"/>
      <c r="O18" s="333"/>
    </row>
    <row r="19" spans="1:15" ht="19.5" customHeight="1">
      <c r="A19" s="51" t="s">
        <v>268</v>
      </c>
      <c r="B19" s="192">
        <v>2</v>
      </c>
      <c r="C19" s="193">
        <v>7</v>
      </c>
      <c r="D19" s="194">
        <f aca="true" t="shared" si="5" ref="D19:D27">SUM(B19:C19)</f>
        <v>9</v>
      </c>
      <c r="E19" s="195">
        <v>16</v>
      </c>
      <c r="F19" s="193">
        <v>36</v>
      </c>
      <c r="G19" s="196">
        <f>SUM(E19:F19)</f>
        <v>52</v>
      </c>
      <c r="H19" s="192">
        <v>1</v>
      </c>
      <c r="I19" s="193">
        <v>3</v>
      </c>
      <c r="J19" s="194">
        <f>SUM(H19:I19)</f>
        <v>4</v>
      </c>
      <c r="K19" s="195">
        <f aca="true" t="shared" si="6" ref="K19:M31">SUM(B19+E19+H19)</f>
        <v>19</v>
      </c>
      <c r="L19" s="193">
        <f t="shared" si="6"/>
        <v>46</v>
      </c>
      <c r="M19" s="196">
        <f t="shared" si="6"/>
        <v>65</v>
      </c>
      <c r="N19" s="324" t="s">
        <v>259</v>
      </c>
      <c r="O19" s="325" t="s">
        <v>253</v>
      </c>
    </row>
    <row r="20" spans="1:15" ht="19.5" customHeight="1">
      <c r="A20" s="51" t="s">
        <v>269</v>
      </c>
      <c r="B20" s="192">
        <v>0</v>
      </c>
      <c r="C20" s="193">
        <v>1</v>
      </c>
      <c r="D20" s="194">
        <f t="shared" si="5"/>
        <v>1</v>
      </c>
      <c r="E20" s="195">
        <v>6</v>
      </c>
      <c r="F20" s="193">
        <v>30</v>
      </c>
      <c r="G20" s="196">
        <f aca="true" t="shared" si="7" ref="G20:G27">SUM(E20:F20)</f>
        <v>36</v>
      </c>
      <c r="H20" s="192">
        <v>0</v>
      </c>
      <c r="I20" s="193">
        <v>0</v>
      </c>
      <c r="J20" s="194">
        <f aca="true" t="shared" si="8" ref="J20:J31">SUM(H20:I20)</f>
        <v>0</v>
      </c>
      <c r="K20" s="195">
        <f t="shared" si="6"/>
        <v>6</v>
      </c>
      <c r="L20" s="193">
        <f t="shared" si="6"/>
        <v>31</v>
      </c>
      <c r="M20" s="196">
        <f t="shared" si="6"/>
        <v>37</v>
      </c>
      <c r="N20" s="324"/>
      <c r="O20" s="325" t="s">
        <v>272</v>
      </c>
    </row>
    <row r="21" spans="1:15" ht="19.5" customHeight="1">
      <c r="A21" s="207" t="s">
        <v>271</v>
      </c>
      <c r="B21" s="192">
        <v>0</v>
      </c>
      <c r="C21" s="193">
        <v>0</v>
      </c>
      <c r="D21" s="194">
        <f t="shared" si="5"/>
        <v>0</v>
      </c>
      <c r="E21" s="195">
        <v>2</v>
      </c>
      <c r="F21" s="193">
        <v>15</v>
      </c>
      <c r="G21" s="196">
        <f t="shared" si="7"/>
        <v>17</v>
      </c>
      <c r="H21" s="192">
        <v>0</v>
      </c>
      <c r="I21" s="193">
        <v>2</v>
      </c>
      <c r="J21" s="194">
        <f t="shared" si="8"/>
        <v>2</v>
      </c>
      <c r="K21" s="195">
        <f t="shared" si="6"/>
        <v>2</v>
      </c>
      <c r="L21" s="193">
        <f t="shared" si="6"/>
        <v>17</v>
      </c>
      <c r="M21" s="196">
        <f t="shared" si="6"/>
        <v>19</v>
      </c>
      <c r="N21" s="324"/>
      <c r="O21" s="325"/>
    </row>
    <row r="22" spans="1:15" ht="19.5" customHeight="1">
      <c r="A22" s="51" t="s">
        <v>273</v>
      </c>
      <c r="B22" s="192">
        <v>0</v>
      </c>
      <c r="C22" s="193">
        <v>2</v>
      </c>
      <c r="D22" s="194">
        <f t="shared" si="5"/>
        <v>2</v>
      </c>
      <c r="E22" s="195">
        <v>9</v>
      </c>
      <c r="F22" s="193">
        <v>10</v>
      </c>
      <c r="G22" s="196">
        <f t="shared" si="7"/>
        <v>19</v>
      </c>
      <c r="H22" s="192">
        <v>2</v>
      </c>
      <c r="I22" s="193">
        <v>2</v>
      </c>
      <c r="J22" s="194">
        <f t="shared" si="8"/>
        <v>4</v>
      </c>
      <c r="K22" s="195">
        <f t="shared" si="6"/>
        <v>11</v>
      </c>
      <c r="L22" s="193">
        <f t="shared" si="6"/>
        <v>14</v>
      </c>
      <c r="M22" s="196">
        <f t="shared" si="6"/>
        <v>25</v>
      </c>
      <c r="N22" s="324"/>
      <c r="O22" s="325" t="s">
        <v>253</v>
      </c>
    </row>
    <row r="23" spans="1:15" ht="19.5" customHeight="1">
      <c r="A23" s="51" t="s">
        <v>352</v>
      </c>
      <c r="B23" s="192">
        <v>0</v>
      </c>
      <c r="C23" s="193">
        <v>0</v>
      </c>
      <c r="D23" s="194">
        <f t="shared" si="5"/>
        <v>0</v>
      </c>
      <c r="E23" s="195">
        <v>0</v>
      </c>
      <c r="F23" s="193">
        <v>19</v>
      </c>
      <c r="G23" s="196">
        <f t="shared" si="7"/>
        <v>19</v>
      </c>
      <c r="H23" s="192"/>
      <c r="I23" s="193">
        <v>1</v>
      </c>
      <c r="J23" s="194">
        <f t="shared" si="8"/>
        <v>1</v>
      </c>
      <c r="K23" s="195">
        <f t="shared" si="6"/>
        <v>0</v>
      </c>
      <c r="L23" s="193">
        <f t="shared" si="6"/>
        <v>20</v>
      </c>
      <c r="M23" s="196">
        <f t="shared" si="6"/>
        <v>20</v>
      </c>
      <c r="N23" s="324" t="s">
        <v>259</v>
      </c>
      <c r="O23" s="325" t="s">
        <v>255</v>
      </c>
    </row>
    <row r="24" spans="1:15" ht="19.5" customHeight="1">
      <c r="A24" s="51" t="s">
        <v>274</v>
      </c>
      <c r="B24" s="192">
        <v>0</v>
      </c>
      <c r="C24" s="193">
        <v>0</v>
      </c>
      <c r="D24" s="194">
        <f t="shared" si="5"/>
        <v>0</v>
      </c>
      <c r="E24" s="195">
        <v>0</v>
      </c>
      <c r="F24" s="193">
        <v>7</v>
      </c>
      <c r="G24" s="196">
        <f t="shared" si="7"/>
        <v>7</v>
      </c>
      <c r="H24" s="192">
        <v>0</v>
      </c>
      <c r="I24" s="193">
        <v>0</v>
      </c>
      <c r="J24" s="194">
        <f t="shared" si="8"/>
        <v>0</v>
      </c>
      <c r="K24" s="195">
        <f t="shared" si="6"/>
        <v>0</v>
      </c>
      <c r="L24" s="193">
        <f t="shared" si="6"/>
        <v>7</v>
      </c>
      <c r="M24" s="196">
        <f t="shared" si="6"/>
        <v>7</v>
      </c>
      <c r="N24" s="324" t="s">
        <v>259</v>
      </c>
      <c r="O24" s="325" t="s">
        <v>259</v>
      </c>
    </row>
    <row r="25" spans="1:15" ht="19.5" customHeight="1">
      <c r="A25" s="51" t="s">
        <v>263</v>
      </c>
      <c r="B25" s="192">
        <v>0</v>
      </c>
      <c r="C25" s="193">
        <v>0</v>
      </c>
      <c r="D25" s="194">
        <f t="shared" si="5"/>
        <v>0</v>
      </c>
      <c r="E25" s="195">
        <v>0</v>
      </c>
      <c r="F25" s="193">
        <v>32</v>
      </c>
      <c r="G25" s="196">
        <f t="shared" si="7"/>
        <v>32</v>
      </c>
      <c r="H25" s="192">
        <v>0</v>
      </c>
      <c r="I25" s="193">
        <v>0</v>
      </c>
      <c r="J25" s="194">
        <f t="shared" si="8"/>
        <v>0</v>
      </c>
      <c r="K25" s="195">
        <f t="shared" si="6"/>
        <v>0</v>
      </c>
      <c r="L25" s="193">
        <f t="shared" si="6"/>
        <v>32</v>
      </c>
      <c r="M25" s="196">
        <f t="shared" si="6"/>
        <v>32</v>
      </c>
      <c r="N25" s="324"/>
      <c r="O25" s="325" t="s">
        <v>259</v>
      </c>
    </row>
    <row r="26" spans="1:15" ht="19.5" customHeight="1">
      <c r="A26" s="51" t="s">
        <v>275</v>
      </c>
      <c r="B26" s="192">
        <v>0</v>
      </c>
      <c r="C26" s="193">
        <v>0</v>
      </c>
      <c r="D26" s="194">
        <f t="shared" si="5"/>
        <v>0</v>
      </c>
      <c r="E26" s="195">
        <v>0</v>
      </c>
      <c r="F26" s="193">
        <v>7</v>
      </c>
      <c r="G26" s="196">
        <f t="shared" si="7"/>
        <v>7</v>
      </c>
      <c r="H26" s="192">
        <v>0</v>
      </c>
      <c r="I26" s="193">
        <v>1</v>
      </c>
      <c r="J26" s="194">
        <f t="shared" si="8"/>
        <v>1</v>
      </c>
      <c r="K26" s="195">
        <f t="shared" si="6"/>
        <v>0</v>
      </c>
      <c r="L26" s="193">
        <f t="shared" si="6"/>
        <v>8</v>
      </c>
      <c r="M26" s="196">
        <f t="shared" si="6"/>
        <v>8</v>
      </c>
      <c r="N26" s="324"/>
      <c r="O26" s="325"/>
    </row>
    <row r="27" spans="1:15" ht="19.5" customHeight="1">
      <c r="A27" s="51" t="s">
        <v>264</v>
      </c>
      <c r="B27" s="192">
        <v>0</v>
      </c>
      <c r="C27" s="193">
        <v>0</v>
      </c>
      <c r="D27" s="194">
        <f t="shared" si="5"/>
        <v>0</v>
      </c>
      <c r="E27" s="195">
        <v>6</v>
      </c>
      <c r="F27" s="193">
        <v>59</v>
      </c>
      <c r="G27" s="196">
        <f t="shared" si="7"/>
        <v>65</v>
      </c>
      <c r="H27" s="192">
        <v>0</v>
      </c>
      <c r="I27" s="193">
        <v>0</v>
      </c>
      <c r="J27" s="194">
        <f t="shared" si="8"/>
        <v>0</v>
      </c>
      <c r="K27" s="195">
        <f t="shared" si="6"/>
        <v>6</v>
      </c>
      <c r="L27" s="193">
        <f t="shared" si="6"/>
        <v>59</v>
      </c>
      <c r="M27" s="196">
        <f t="shared" si="6"/>
        <v>65</v>
      </c>
      <c r="N27" s="324" t="s">
        <v>353</v>
      </c>
      <c r="O27" s="325" t="s">
        <v>270</v>
      </c>
    </row>
    <row r="28" spans="1:15" ht="19.5" customHeight="1">
      <c r="A28" s="51" t="s">
        <v>276</v>
      </c>
      <c r="B28" s="192">
        <v>0</v>
      </c>
      <c r="C28" s="193">
        <v>0</v>
      </c>
      <c r="D28" s="194">
        <f>SUM(B28:C28)</f>
        <v>0</v>
      </c>
      <c r="E28" s="195">
        <v>1</v>
      </c>
      <c r="F28" s="193">
        <v>0</v>
      </c>
      <c r="G28" s="196">
        <f>SUM(E28:F28)</f>
        <v>1</v>
      </c>
      <c r="H28" s="192">
        <v>1</v>
      </c>
      <c r="I28" s="193">
        <v>4</v>
      </c>
      <c r="J28" s="194">
        <f t="shared" si="8"/>
        <v>5</v>
      </c>
      <c r="K28" s="195">
        <f t="shared" si="6"/>
        <v>2</v>
      </c>
      <c r="L28" s="193">
        <f t="shared" si="6"/>
        <v>4</v>
      </c>
      <c r="M28" s="196">
        <f t="shared" si="6"/>
        <v>6</v>
      </c>
      <c r="N28" s="324"/>
      <c r="O28" s="325"/>
    </row>
    <row r="29" spans="1:15" ht="19.5" customHeight="1">
      <c r="A29" s="51" t="s">
        <v>277</v>
      </c>
      <c r="B29" s="192">
        <v>2</v>
      </c>
      <c r="C29" s="193">
        <v>0</v>
      </c>
      <c r="D29" s="194">
        <f>SUM(B29:C29)</f>
        <v>2</v>
      </c>
      <c r="E29" s="195">
        <v>17</v>
      </c>
      <c r="F29" s="193">
        <v>1</v>
      </c>
      <c r="G29" s="196">
        <f>SUM(E29:F29)</f>
        <v>18</v>
      </c>
      <c r="H29" s="192">
        <v>5</v>
      </c>
      <c r="I29" s="193">
        <v>0</v>
      </c>
      <c r="J29" s="194">
        <f t="shared" si="8"/>
        <v>5</v>
      </c>
      <c r="K29" s="195">
        <f t="shared" si="6"/>
        <v>24</v>
      </c>
      <c r="L29" s="193">
        <f t="shared" si="6"/>
        <v>1</v>
      </c>
      <c r="M29" s="196">
        <f t="shared" si="6"/>
        <v>25</v>
      </c>
      <c r="N29" s="324"/>
      <c r="O29" s="325"/>
    </row>
    <row r="30" spans="1:15" ht="19.5" customHeight="1">
      <c r="A30" s="51" t="s">
        <v>278</v>
      </c>
      <c r="B30" s="192">
        <v>0</v>
      </c>
      <c r="C30" s="193">
        <v>2</v>
      </c>
      <c r="D30" s="194">
        <f>SUM(B30:C30)</f>
        <v>2</v>
      </c>
      <c r="E30" s="195">
        <v>0</v>
      </c>
      <c r="F30" s="193">
        <v>3</v>
      </c>
      <c r="G30" s="196">
        <f>SUM(E30:F30)</f>
        <v>3</v>
      </c>
      <c r="H30" s="192">
        <v>13</v>
      </c>
      <c r="I30" s="193">
        <v>8</v>
      </c>
      <c r="J30" s="194">
        <f t="shared" si="8"/>
        <v>21</v>
      </c>
      <c r="K30" s="195">
        <f t="shared" si="6"/>
        <v>13</v>
      </c>
      <c r="L30" s="193">
        <f t="shared" si="6"/>
        <v>13</v>
      </c>
      <c r="M30" s="196">
        <f t="shared" si="6"/>
        <v>26</v>
      </c>
      <c r="N30" s="324"/>
      <c r="O30" s="325" t="s">
        <v>259</v>
      </c>
    </row>
    <row r="31" spans="1:15" ht="19.5" customHeight="1">
      <c r="A31" s="52" t="s">
        <v>279</v>
      </c>
      <c r="B31" s="197">
        <v>0</v>
      </c>
      <c r="C31" s="198">
        <v>0</v>
      </c>
      <c r="D31" s="199">
        <f>SUM(B31:C31)</f>
        <v>0</v>
      </c>
      <c r="E31" s="200">
        <v>0</v>
      </c>
      <c r="F31" s="198">
        <v>0</v>
      </c>
      <c r="G31" s="201">
        <f>SUM(E31:F31)</f>
        <v>0</v>
      </c>
      <c r="H31" s="197">
        <v>1</v>
      </c>
      <c r="I31" s="198">
        <v>10</v>
      </c>
      <c r="J31" s="199">
        <f t="shared" si="8"/>
        <v>11</v>
      </c>
      <c r="K31" s="200">
        <f t="shared" si="6"/>
        <v>1</v>
      </c>
      <c r="L31" s="198">
        <f t="shared" si="6"/>
        <v>10</v>
      </c>
      <c r="M31" s="201">
        <f t="shared" si="6"/>
        <v>11</v>
      </c>
      <c r="N31" s="332"/>
      <c r="O31" s="333"/>
    </row>
    <row r="32" spans="1:15" ht="19.5" customHeight="1">
      <c r="A32" s="53" t="s">
        <v>6</v>
      </c>
      <c r="B32" s="202">
        <f aca="true" t="shared" si="9" ref="B32:M32">SUM(B19:B31)</f>
        <v>4</v>
      </c>
      <c r="C32" s="202">
        <f t="shared" si="9"/>
        <v>12</v>
      </c>
      <c r="D32" s="208">
        <f t="shared" si="9"/>
        <v>16</v>
      </c>
      <c r="E32" s="202">
        <f t="shared" si="9"/>
        <v>57</v>
      </c>
      <c r="F32" s="202">
        <f t="shared" si="9"/>
        <v>219</v>
      </c>
      <c r="G32" s="208">
        <f t="shared" si="9"/>
        <v>276</v>
      </c>
      <c r="H32" s="202">
        <f t="shared" si="9"/>
        <v>23</v>
      </c>
      <c r="I32" s="202">
        <f t="shared" si="9"/>
        <v>31</v>
      </c>
      <c r="J32" s="208">
        <f t="shared" si="9"/>
        <v>54</v>
      </c>
      <c r="K32" s="202">
        <f t="shared" si="9"/>
        <v>84</v>
      </c>
      <c r="L32" s="202">
        <f t="shared" si="9"/>
        <v>262</v>
      </c>
      <c r="M32" s="202">
        <f t="shared" si="9"/>
        <v>346</v>
      </c>
      <c r="N32" s="326" t="s">
        <v>354</v>
      </c>
      <c r="O32" s="327" t="s">
        <v>355</v>
      </c>
    </row>
    <row r="33" spans="1:15" ht="19.5" customHeight="1">
      <c r="A33" s="54" t="s">
        <v>280</v>
      </c>
      <c r="B33" s="197"/>
      <c r="C33" s="209"/>
      <c r="D33" s="210"/>
      <c r="E33" s="200"/>
      <c r="F33" s="209"/>
      <c r="G33" s="211"/>
      <c r="H33" s="197"/>
      <c r="I33" s="209"/>
      <c r="J33" s="210"/>
      <c r="K33" s="200"/>
      <c r="L33" s="212"/>
      <c r="M33" s="211"/>
      <c r="N33" s="332"/>
      <c r="O33" s="333"/>
    </row>
    <row r="34" spans="1:15" ht="19.5" customHeight="1">
      <c r="A34" s="55" t="s">
        <v>281</v>
      </c>
      <c r="B34" s="213">
        <v>0</v>
      </c>
      <c r="C34" s="198">
        <v>0</v>
      </c>
      <c r="D34" s="214">
        <f>SUM(B34:C34)</f>
        <v>0</v>
      </c>
      <c r="E34" s="200">
        <v>70</v>
      </c>
      <c r="F34" s="198">
        <v>82</v>
      </c>
      <c r="G34" s="215">
        <f>SUM(E34:F34)</f>
        <v>152</v>
      </c>
      <c r="H34" s="197">
        <v>41</v>
      </c>
      <c r="I34" s="198">
        <v>23</v>
      </c>
      <c r="J34" s="214">
        <f>SUM(H34:I34)</f>
        <v>64</v>
      </c>
      <c r="K34" s="216">
        <f aca="true" t="shared" si="10" ref="K34:M35">SUM(B34+E34+H34)</f>
        <v>111</v>
      </c>
      <c r="L34" s="217">
        <f t="shared" si="10"/>
        <v>105</v>
      </c>
      <c r="M34" s="215">
        <f t="shared" si="10"/>
        <v>216</v>
      </c>
      <c r="N34" s="332" t="s">
        <v>356</v>
      </c>
      <c r="O34" s="333" t="s">
        <v>357</v>
      </c>
    </row>
    <row r="35" spans="1:15" ht="19.5" customHeight="1">
      <c r="A35" s="56" t="s">
        <v>6</v>
      </c>
      <c r="B35" s="218">
        <f aca="true" t="shared" si="11" ref="B35:J35">SUM(B33:B34)</f>
        <v>0</v>
      </c>
      <c r="C35" s="203">
        <f t="shared" si="11"/>
        <v>0</v>
      </c>
      <c r="D35" s="204">
        <f t="shared" si="11"/>
        <v>0</v>
      </c>
      <c r="E35" s="205">
        <f t="shared" si="11"/>
        <v>70</v>
      </c>
      <c r="F35" s="203">
        <f t="shared" si="11"/>
        <v>82</v>
      </c>
      <c r="G35" s="206">
        <f t="shared" si="11"/>
        <v>152</v>
      </c>
      <c r="H35" s="219">
        <f t="shared" si="11"/>
        <v>41</v>
      </c>
      <c r="I35" s="203">
        <f t="shared" si="11"/>
        <v>23</v>
      </c>
      <c r="J35" s="204">
        <f t="shared" si="11"/>
        <v>64</v>
      </c>
      <c r="K35" s="220">
        <f t="shared" si="10"/>
        <v>111</v>
      </c>
      <c r="L35" s="221">
        <f t="shared" si="10"/>
        <v>105</v>
      </c>
      <c r="M35" s="206">
        <f t="shared" si="10"/>
        <v>216</v>
      </c>
      <c r="N35" s="326" t="s">
        <v>356</v>
      </c>
      <c r="O35" s="327" t="s">
        <v>357</v>
      </c>
    </row>
    <row r="36" spans="1:15" ht="19.5" customHeight="1">
      <c r="A36" s="57" t="s">
        <v>282</v>
      </c>
      <c r="B36" s="58"/>
      <c r="C36" s="59"/>
      <c r="D36" s="60"/>
      <c r="E36" s="58"/>
      <c r="F36" s="59"/>
      <c r="G36" s="60"/>
      <c r="H36" s="58"/>
      <c r="I36" s="59"/>
      <c r="J36" s="60"/>
      <c r="K36" s="58"/>
      <c r="L36" s="59"/>
      <c r="M36" s="60"/>
      <c r="N36" s="337"/>
      <c r="O36" s="338"/>
    </row>
    <row r="37" spans="1:15" ht="19.5" customHeight="1">
      <c r="A37" s="61" t="s">
        <v>283</v>
      </c>
      <c r="B37" s="62">
        <v>0</v>
      </c>
      <c r="C37" s="222">
        <v>2</v>
      </c>
      <c r="D37" s="215">
        <f>SUM(B37:C37)</f>
        <v>2</v>
      </c>
      <c r="E37" s="62">
        <v>9</v>
      </c>
      <c r="F37" s="222">
        <v>34</v>
      </c>
      <c r="G37" s="215">
        <f>SUM(E37:F37)</f>
        <v>43</v>
      </c>
      <c r="H37" s="62">
        <v>1</v>
      </c>
      <c r="I37" s="222">
        <v>1</v>
      </c>
      <c r="J37" s="214">
        <f>SUM(H37:I37)</f>
        <v>2</v>
      </c>
      <c r="K37" s="216">
        <f aca="true" t="shared" si="12" ref="K37:M38">SUM(B37+E37+H37)</f>
        <v>10</v>
      </c>
      <c r="L37" s="217">
        <f t="shared" si="12"/>
        <v>37</v>
      </c>
      <c r="M37" s="215">
        <f t="shared" si="12"/>
        <v>47</v>
      </c>
      <c r="N37" s="339"/>
      <c r="O37" s="340" t="s">
        <v>259</v>
      </c>
    </row>
    <row r="38" spans="1:15" ht="19.5" customHeight="1">
      <c r="A38" s="63" t="s">
        <v>6</v>
      </c>
      <c r="B38" s="218">
        <f aca="true" t="shared" si="13" ref="B38:J38">SUM(B36:B37)</f>
        <v>0</v>
      </c>
      <c r="C38" s="203">
        <f t="shared" si="13"/>
        <v>2</v>
      </c>
      <c r="D38" s="204">
        <f t="shared" si="13"/>
        <v>2</v>
      </c>
      <c r="E38" s="205">
        <f t="shared" si="13"/>
        <v>9</v>
      </c>
      <c r="F38" s="203">
        <f t="shared" si="13"/>
        <v>34</v>
      </c>
      <c r="G38" s="206">
        <f t="shared" si="13"/>
        <v>43</v>
      </c>
      <c r="H38" s="219">
        <f t="shared" si="13"/>
        <v>1</v>
      </c>
      <c r="I38" s="203">
        <f t="shared" si="13"/>
        <v>1</v>
      </c>
      <c r="J38" s="204">
        <f t="shared" si="13"/>
        <v>2</v>
      </c>
      <c r="K38" s="220">
        <f t="shared" si="12"/>
        <v>10</v>
      </c>
      <c r="L38" s="221">
        <f t="shared" si="12"/>
        <v>37</v>
      </c>
      <c r="M38" s="206">
        <f t="shared" si="12"/>
        <v>47</v>
      </c>
      <c r="N38" s="341"/>
      <c r="O38" s="342" t="s">
        <v>259</v>
      </c>
    </row>
    <row r="39" spans="1:15" ht="19.5" customHeight="1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 ht="19.5" customHeight="1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5" ht="19.5" customHeight="1">
      <c r="A41" s="316" t="s">
        <v>341</v>
      </c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</row>
    <row r="42" spans="1:15" ht="19.5" customHeight="1">
      <c r="A42" s="705" t="s">
        <v>342</v>
      </c>
      <c r="B42" s="705"/>
      <c r="C42" s="705"/>
      <c r="D42" s="705"/>
      <c r="E42" s="705"/>
      <c r="F42" s="705"/>
      <c r="G42" s="705"/>
      <c r="H42" s="705"/>
      <c r="I42" s="705"/>
      <c r="J42" s="705"/>
      <c r="K42" s="705"/>
      <c r="L42" s="705"/>
      <c r="M42" s="705"/>
      <c r="N42" s="705"/>
      <c r="O42" s="705"/>
    </row>
    <row r="43" spans="1:15" ht="11.25" customHeight="1">
      <c r="A43" s="223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5" ht="19.5" customHeight="1">
      <c r="A44" s="714" t="s">
        <v>168</v>
      </c>
      <c r="B44" s="712" t="s">
        <v>343</v>
      </c>
      <c r="C44" s="711"/>
      <c r="D44" s="713"/>
      <c r="E44" s="711" t="s">
        <v>344</v>
      </c>
      <c r="F44" s="711"/>
      <c r="G44" s="711"/>
      <c r="H44" s="712" t="s">
        <v>345</v>
      </c>
      <c r="I44" s="711"/>
      <c r="J44" s="713"/>
      <c r="K44" s="66" t="s">
        <v>6</v>
      </c>
      <c r="L44" s="43"/>
      <c r="M44" s="67"/>
      <c r="N44" s="43" t="s">
        <v>248</v>
      </c>
      <c r="O44" s="43"/>
    </row>
    <row r="45" spans="1:15" ht="19.5" customHeight="1">
      <c r="A45" s="715"/>
      <c r="B45" s="47" t="s">
        <v>4</v>
      </c>
      <c r="C45" s="45" t="s">
        <v>5</v>
      </c>
      <c r="D45" s="48" t="s">
        <v>6</v>
      </c>
      <c r="E45" s="44" t="s">
        <v>4</v>
      </c>
      <c r="F45" s="45" t="s">
        <v>5</v>
      </c>
      <c r="G45" s="46" t="s">
        <v>6</v>
      </c>
      <c r="H45" s="47" t="s">
        <v>4</v>
      </c>
      <c r="I45" s="45" t="s">
        <v>5</v>
      </c>
      <c r="J45" s="48" t="s">
        <v>6</v>
      </c>
      <c r="K45" s="44" t="s">
        <v>4</v>
      </c>
      <c r="L45" s="45" t="s">
        <v>5</v>
      </c>
      <c r="M45" s="46" t="s">
        <v>6</v>
      </c>
      <c r="N45" s="49" t="s">
        <v>249</v>
      </c>
      <c r="O45" s="49" t="s">
        <v>250</v>
      </c>
    </row>
    <row r="46" spans="1:15" ht="19.5" customHeight="1">
      <c r="A46" s="68" t="s">
        <v>284</v>
      </c>
      <c r="B46" s="224"/>
      <c r="C46" s="212"/>
      <c r="D46" s="225"/>
      <c r="E46" s="226"/>
      <c r="F46" s="212"/>
      <c r="G46" s="227"/>
      <c r="H46" s="224"/>
      <c r="I46" s="212"/>
      <c r="J46" s="225"/>
      <c r="K46" s="226"/>
      <c r="L46" s="212"/>
      <c r="M46" s="227"/>
      <c r="N46" s="322"/>
      <c r="O46" s="323"/>
    </row>
    <row r="47" spans="1:15" ht="19.5" customHeight="1">
      <c r="A47" s="69" t="s">
        <v>285</v>
      </c>
      <c r="B47" s="195">
        <v>2</v>
      </c>
      <c r="C47" s="193">
        <v>1</v>
      </c>
      <c r="D47" s="196">
        <f>SUM(B47:C47)</f>
        <v>3</v>
      </c>
      <c r="E47" s="192">
        <v>7</v>
      </c>
      <c r="F47" s="193">
        <v>33</v>
      </c>
      <c r="G47" s="194">
        <f>SUM(E47:F47)</f>
        <v>40</v>
      </c>
      <c r="H47" s="195">
        <v>4</v>
      </c>
      <c r="I47" s="193">
        <v>20</v>
      </c>
      <c r="J47" s="196">
        <f>SUM(H47:I47)</f>
        <v>24</v>
      </c>
      <c r="K47" s="192">
        <f aca="true" t="shared" si="14" ref="K47:M51">SUM(B47+E47+H47)</f>
        <v>13</v>
      </c>
      <c r="L47" s="193">
        <f t="shared" si="14"/>
        <v>54</v>
      </c>
      <c r="M47" s="194">
        <f t="shared" si="14"/>
        <v>67</v>
      </c>
      <c r="N47" s="324"/>
      <c r="O47" s="325"/>
    </row>
    <row r="48" spans="1:15" ht="19.5" customHeight="1">
      <c r="A48" s="69" t="s">
        <v>286</v>
      </c>
      <c r="B48" s="195">
        <v>4</v>
      </c>
      <c r="C48" s="193">
        <v>6</v>
      </c>
      <c r="D48" s="196">
        <f>SUM(B48:C48)</f>
        <v>10</v>
      </c>
      <c r="E48" s="192">
        <v>18</v>
      </c>
      <c r="F48" s="193">
        <v>54</v>
      </c>
      <c r="G48" s="194">
        <f>SUM(E48:F48)</f>
        <v>72</v>
      </c>
      <c r="H48" s="195">
        <v>13</v>
      </c>
      <c r="I48" s="193">
        <v>35</v>
      </c>
      <c r="J48" s="196">
        <f>SUM(H48:I48)</f>
        <v>48</v>
      </c>
      <c r="K48" s="192">
        <f t="shared" si="14"/>
        <v>35</v>
      </c>
      <c r="L48" s="193">
        <f t="shared" si="14"/>
        <v>95</v>
      </c>
      <c r="M48" s="194">
        <f t="shared" si="14"/>
        <v>130</v>
      </c>
      <c r="N48" s="324"/>
      <c r="O48" s="325" t="s">
        <v>255</v>
      </c>
    </row>
    <row r="49" spans="1:15" ht="19.5" customHeight="1">
      <c r="A49" s="69" t="s">
        <v>287</v>
      </c>
      <c r="B49" s="195">
        <v>1</v>
      </c>
      <c r="C49" s="193">
        <v>8</v>
      </c>
      <c r="D49" s="196">
        <f>SUM(B49:C49)</f>
        <v>9</v>
      </c>
      <c r="E49" s="192">
        <v>7</v>
      </c>
      <c r="F49" s="193">
        <v>139</v>
      </c>
      <c r="G49" s="194">
        <f>SUM(E49:F49)</f>
        <v>146</v>
      </c>
      <c r="H49" s="195">
        <v>3</v>
      </c>
      <c r="I49" s="193">
        <v>81</v>
      </c>
      <c r="J49" s="196">
        <f>SUM(H49:I49)</f>
        <v>84</v>
      </c>
      <c r="K49" s="192">
        <f t="shared" si="14"/>
        <v>11</v>
      </c>
      <c r="L49" s="193">
        <f t="shared" si="14"/>
        <v>228</v>
      </c>
      <c r="M49" s="194">
        <f t="shared" si="14"/>
        <v>239</v>
      </c>
      <c r="N49" s="324" t="s">
        <v>358</v>
      </c>
      <c r="O49" s="325" t="s">
        <v>261</v>
      </c>
    </row>
    <row r="50" spans="1:15" ht="19.5" customHeight="1">
      <c r="A50" s="69" t="s">
        <v>288</v>
      </c>
      <c r="B50" s="195">
        <v>1</v>
      </c>
      <c r="C50" s="193">
        <v>2</v>
      </c>
      <c r="D50" s="196">
        <f>SUM(B50:C50)</f>
        <v>3</v>
      </c>
      <c r="E50" s="192">
        <v>12</v>
      </c>
      <c r="F50" s="193">
        <v>56</v>
      </c>
      <c r="G50" s="194">
        <f>SUM(E50:F50)</f>
        <v>68</v>
      </c>
      <c r="H50" s="195">
        <v>0</v>
      </c>
      <c r="I50" s="193">
        <v>38</v>
      </c>
      <c r="J50" s="196">
        <f>SUM(H50:I50)</f>
        <v>38</v>
      </c>
      <c r="K50" s="192">
        <f t="shared" si="14"/>
        <v>13</v>
      </c>
      <c r="L50" s="193">
        <f t="shared" si="14"/>
        <v>96</v>
      </c>
      <c r="M50" s="194">
        <f t="shared" si="14"/>
        <v>109</v>
      </c>
      <c r="N50" s="324"/>
      <c r="O50" s="325" t="s">
        <v>272</v>
      </c>
    </row>
    <row r="51" spans="1:15" ht="19.5" customHeight="1">
      <c r="A51" s="70" t="s">
        <v>6</v>
      </c>
      <c r="B51" s="205">
        <f aca="true" t="shared" si="15" ref="B51:J51">SUM(B47:B50)</f>
        <v>8</v>
      </c>
      <c r="C51" s="203">
        <f t="shared" si="15"/>
        <v>17</v>
      </c>
      <c r="D51" s="228">
        <f t="shared" si="15"/>
        <v>25</v>
      </c>
      <c r="E51" s="202">
        <f t="shared" si="15"/>
        <v>44</v>
      </c>
      <c r="F51" s="203">
        <f t="shared" si="15"/>
        <v>282</v>
      </c>
      <c r="G51" s="229">
        <f t="shared" si="15"/>
        <v>326</v>
      </c>
      <c r="H51" s="205">
        <f t="shared" si="15"/>
        <v>20</v>
      </c>
      <c r="I51" s="203">
        <f t="shared" si="15"/>
        <v>174</v>
      </c>
      <c r="J51" s="228">
        <f t="shared" si="15"/>
        <v>194</v>
      </c>
      <c r="K51" s="202">
        <f t="shared" si="14"/>
        <v>72</v>
      </c>
      <c r="L51" s="203">
        <f t="shared" si="14"/>
        <v>473</v>
      </c>
      <c r="M51" s="204">
        <f t="shared" si="14"/>
        <v>545</v>
      </c>
      <c r="N51" s="326" t="s">
        <v>358</v>
      </c>
      <c r="O51" s="327" t="s">
        <v>359</v>
      </c>
    </row>
    <row r="52" spans="1:15" ht="19.5" customHeight="1">
      <c r="A52" s="71" t="s">
        <v>289</v>
      </c>
      <c r="B52" s="230"/>
      <c r="C52" s="231"/>
      <c r="D52" s="232"/>
      <c r="E52" s="233"/>
      <c r="F52" s="231"/>
      <c r="G52" s="234"/>
      <c r="H52" s="230"/>
      <c r="I52" s="231"/>
      <c r="J52" s="232"/>
      <c r="K52" s="233"/>
      <c r="L52" s="231"/>
      <c r="M52" s="199"/>
      <c r="N52" s="328"/>
      <c r="O52" s="329"/>
    </row>
    <row r="53" spans="1:15" ht="19.5" customHeight="1">
      <c r="A53" s="69" t="s">
        <v>360</v>
      </c>
      <c r="B53" s="195">
        <v>1</v>
      </c>
      <c r="C53" s="193">
        <v>0</v>
      </c>
      <c r="D53" s="196">
        <f>SUM(B53:C53)</f>
        <v>1</v>
      </c>
      <c r="E53" s="192">
        <v>0</v>
      </c>
      <c r="F53" s="193">
        <v>0</v>
      </c>
      <c r="G53" s="194">
        <f>SUM(E53:F53)</f>
        <v>0</v>
      </c>
      <c r="H53" s="195">
        <v>0</v>
      </c>
      <c r="I53" s="193">
        <v>0</v>
      </c>
      <c r="J53" s="196">
        <f>SUM(H53:I53)</f>
        <v>0</v>
      </c>
      <c r="K53" s="192">
        <f aca="true" t="shared" si="16" ref="K53:M56">SUM(B53+E53+H53)</f>
        <v>1</v>
      </c>
      <c r="L53" s="193">
        <f t="shared" si="16"/>
        <v>0</v>
      </c>
      <c r="M53" s="194">
        <f t="shared" si="16"/>
        <v>1</v>
      </c>
      <c r="N53" s="324"/>
      <c r="O53" s="325"/>
    </row>
    <row r="54" spans="1:15" ht="19.5" customHeight="1">
      <c r="A54" s="69" t="s">
        <v>361</v>
      </c>
      <c r="B54" s="195">
        <v>2</v>
      </c>
      <c r="C54" s="193">
        <v>2</v>
      </c>
      <c r="D54" s="196">
        <f>SUM(B54:C54)</f>
        <v>4</v>
      </c>
      <c r="E54" s="192">
        <v>0</v>
      </c>
      <c r="F54" s="193">
        <v>0</v>
      </c>
      <c r="G54" s="194">
        <f>SUM(E54:F54)</f>
        <v>0</v>
      </c>
      <c r="H54" s="195">
        <v>0</v>
      </c>
      <c r="I54" s="193">
        <v>0</v>
      </c>
      <c r="J54" s="196">
        <f>SUM(H54:I54)</f>
        <v>0</v>
      </c>
      <c r="K54" s="192">
        <f t="shared" si="16"/>
        <v>2</v>
      </c>
      <c r="L54" s="193">
        <f t="shared" si="16"/>
        <v>2</v>
      </c>
      <c r="M54" s="194">
        <f t="shared" si="16"/>
        <v>4</v>
      </c>
      <c r="N54" s="324"/>
      <c r="O54" s="325"/>
    </row>
    <row r="55" spans="1:15" ht="19.5" customHeight="1">
      <c r="A55" s="69" t="s">
        <v>290</v>
      </c>
      <c r="B55" s="195">
        <v>0</v>
      </c>
      <c r="C55" s="193">
        <v>0</v>
      </c>
      <c r="D55" s="196">
        <f>SUM(B55:C55)</f>
        <v>0</v>
      </c>
      <c r="E55" s="192">
        <v>16</v>
      </c>
      <c r="F55" s="193">
        <v>29</v>
      </c>
      <c r="G55" s="194">
        <f>SUM(E55:F55)</f>
        <v>45</v>
      </c>
      <c r="H55" s="195">
        <v>2</v>
      </c>
      <c r="I55" s="193">
        <v>3</v>
      </c>
      <c r="J55" s="196">
        <f>SUM(H55:I55)</f>
        <v>5</v>
      </c>
      <c r="K55" s="192">
        <f t="shared" si="16"/>
        <v>18</v>
      </c>
      <c r="L55" s="193">
        <f t="shared" si="16"/>
        <v>32</v>
      </c>
      <c r="M55" s="194">
        <f t="shared" si="16"/>
        <v>50</v>
      </c>
      <c r="N55" s="324"/>
      <c r="O55" s="325" t="s">
        <v>259</v>
      </c>
    </row>
    <row r="56" spans="1:15" ht="19.5" customHeight="1">
      <c r="A56" s="72" t="s">
        <v>362</v>
      </c>
      <c r="B56" s="235">
        <v>0</v>
      </c>
      <c r="C56" s="236">
        <v>0</v>
      </c>
      <c r="D56" s="215">
        <f>SUM(B56:C56)</f>
        <v>0</v>
      </c>
      <c r="E56" s="213">
        <v>1</v>
      </c>
      <c r="F56" s="217">
        <v>1</v>
      </c>
      <c r="G56" s="214">
        <f>SUM(E56:F56)</f>
        <v>2</v>
      </c>
      <c r="H56" s="235">
        <v>0</v>
      </c>
      <c r="I56" s="236">
        <v>0</v>
      </c>
      <c r="J56" s="215">
        <f>SUM(H56:I56)</f>
        <v>0</v>
      </c>
      <c r="K56" s="213">
        <f t="shared" si="16"/>
        <v>1</v>
      </c>
      <c r="L56" s="217">
        <f t="shared" si="16"/>
        <v>1</v>
      </c>
      <c r="M56" s="214">
        <f t="shared" si="16"/>
        <v>2</v>
      </c>
      <c r="N56" s="330"/>
      <c r="O56" s="331"/>
    </row>
    <row r="57" spans="1:15" ht="19.5" customHeight="1">
      <c r="A57" s="53" t="s">
        <v>6</v>
      </c>
      <c r="B57" s="237">
        <f aca="true" t="shared" si="17" ref="B57:M57">SUM(B52:B56)</f>
        <v>3</v>
      </c>
      <c r="C57" s="203">
        <f t="shared" si="17"/>
        <v>2</v>
      </c>
      <c r="D57" s="202">
        <f t="shared" si="17"/>
        <v>5</v>
      </c>
      <c r="E57" s="237">
        <f t="shared" si="17"/>
        <v>17</v>
      </c>
      <c r="F57" s="203">
        <f t="shared" si="17"/>
        <v>30</v>
      </c>
      <c r="G57" s="202">
        <f t="shared" si="17"/>
        <v>47</v>
      </c>
      <c r="H57" s="237">
        <f t="shared" si="17"/>
        <v>2</v>
      </c>
      <c r="I57" s="203">
        <f t="shared" si="17"/>
        <v>3</v>
      </c>
      <c r="J57" s="202">
        <f t="shared" si="17"/>
        <v>5</v>
      </c>
      <c r="K57" s="237">
        <f t="shared" si="17"/>
        <v>22</v>
      </c>
      <c r="L57" s="203">
        <f t="shared" si="17"/>
        <v>35</v>
      </c>
      <c r="M57" s="202">
        <f t="shared" si="17"/>
        <v>57</v>
      </c>
      <c r="N57" s="326"/>
      <c r="O57" s="327" t="s">
        <v>259</v>
      </c>
    </row>
    <row r="58" spans="1:15" ht="19.5" customHeight="1">
      <c r="A58" s="50" t="s">
        <v>291</v>
      </c>
      <c r="B58" s="190"/>
      <c r="C58" s="188"/>
      <c r="D58" s="191"/>
      <c r="E58" s="187"/>
      <c r="F58" s="188"/>
      <c r="G58" s="189"/>
      <c r="H58" s="190"/>
      <c r="I58" s="188"/>
      <c r="J58" s="191"/>
      <c r="K58" s="187"/>
      <c r="L58" s="188"/>
      <c r="M58" s="189"/>
      <c r="N58" s="332"/>
      <c r="O58" s="333"/>
    </row>
    <row r="59" spans="1:15" ht="19.5" customHeight="1">
      <c r="A59" s="69" t="s">
        <v>258</v>
      </c>
      <c r="B59" s="195">
        <v>1</v>
      </c>
      <c r="C59" s="193">
        <v>1</v>
      </c>
      <c r="D59" s="196">
        <f aca="true" t="shared" si="18" ref="D59:D74">SUM(B59:C59)</f>
        <v>2</v>
      </c>
      <c r="E59" s="192">
        <v>1</v>
      </c>
      <c r="F59" s="193">
        <v>2</v>
      </c>
      <c r="G59" s="194">
        <f aca="true" t="shared" si="19" ref="G59:G70">SUM(E59:F59)</f>
        <v>3</v>
      </c>
      <c r="H59" s="195">
        <v>0</v>
      </c>
      <c r="I59" s="193">
        <v>0</v>
      </c>
      <c r="J59" s="196">
        <f aca="true" t="shared" si="20" ref="J59:J74">SUM(H59:I59)</f>
        <v>0</v>
      </c>
      <c r="K59" s="192">
        <f aca="true" t="shared" si="21" ref="K59:M75">SUM(B59+E59+H59)</f>
        <v>2</v>
      </c>
      <c r="L59" s="193">
        <f t="shared" si="21"/>
        <v>3</v>
      </c>
      <c r="M59" s="194">
        <f t="shared" si="21"/>
        <v>5</v>
      </c>
      <c r="N59" s="324"/>
      <c r="O59" s="325"/>
    </row>
    <row r="60" spans="1:15" ht="19.5" customHeight="1">
      <c r="A60" s="69" t="s">
        <v>292</v>
      </c>
      <c r="B60" s="195">
        <v>1</v>
      </c>
      <c r="C60" s="193">
        <v>9</v>
      </c>
      <c r="D60" s="196">
        <f t="shared" si="18"/>
        <v>10</v>
      </c>
      <c r="E60" s="192">
        <v>1</v>
      </c>
      <c r="F60" s="193">
        <v>10</v>
      </c>
      <c r="G60" s="194">
        <f t="shared" si="19"/>
        <v>11</v>
      </c>
      <c r="H60" s="195">
        <v>0</v>
      </c>
      <c r="I60" s="193">
        <v>0</v>
      </c>
      <c r="J60" s="196">
        <f t="shared" si="20"/>
        <v>0</v>
      </c>
      <c r="K60" s="192">
        <f t="shared" si="21"/>
        <v>2</v>
      </c>
      <c r="L60" s="193">
        <f t="shared" si="21"/>
        <v>19</v>
      </c>
      <c r="M60" s="194">
        <f t="shared" si="21"/>
        <v>21</v>
      </c>
      <c r="N60" s="324"/>
      <c r="O60" s="325" t="s">
        <v>348</v>
      </c>
    </row>
    <row r="61" spans="1:15" ht="19.5" customHeight="1">
      <c r="A61" s="69" t="s">
        <v>293</v>
      </c>
      <c r="B61" s="195">
        <v>2</v>
      </c>
      <c r="C61" s="193">
        <v>4</v>
      </c>
      <c r="D61" s="196">
        <f t="shared" si="18"/>
        <v>6</v>
      </c>
      <c r="E61" s="192">
        <v>3</v>
      </c>
      <c r="F61" s="193">
        <v>21</v>
      </c>
      <c r="G61" s="194">
        <f t="shared" si="19"/>
        <v>24</v>
      </c>
      <c r="H61" s="195">
        <v>0</v>
      </c>
      <c r="I61" s="193">
        <v>2</v>
      </c>
      <c r="J61" s="196">
        <f t="shared" si="20"/>
        <v>2</v>
      </c>
      <c r="K61" s="192">
        <f t="shared" si="21"/>
        <v>5</v>
      </c>
      <c r="L61" s="193">
        <f t="shared" si="21"/>
        <v>27</v>
      </c>
      <c r="M61" s="194">
        <f t="shared" si="21"/>
        <v>32</v>
      </c>
      <c r="N61" s="324" t="s">
        <v>259</v>
      </c>
      <c r="O61" s="325" t="s">
        <v>253</v>
      </c>
    </row>
    <row r="62" spans="1:15" ht="19.5" customHeight="1">
      <c r="A62" s="69" t="s">
        <v>363</v>
      </c>
      <c r="B62" s="195">
        <v>0</v>
      </c>
      <c r="C62" s="193">
        <v>0</v>
      </c>
      <c r="D62" s="196">
        <f t="shared" si="18"/>
        <v>0</v>
      </c>
      <c r="E62" s="192">
        <v>7</v>
      </c>
      <c r="F62" s="193">
        <v>21</v>
      </c>
      <c r="G62" s="194">
        <f t="shared" si="19"/>
        <v>28</v>
      </c>
      <c r="H62" s="195">
        <v>2</v>
      </c>
      <c r="I62" s="193">
        <v>1</v>
      </c>
      <c r="J62" s="196">
        <f t="shared" si="20"/>
        <v>3</v>
      </c>
      <c r="K62" s="192">
        <f t="shared" si="21"/>
        <v>9</v>
      </c>
      <c r="L62" s="193">
        <f t="shared" si="21"/>
        <v>22</v>
      </c>
      <c r="M62" s="194">
        <f t="shared" si="21"/>
        <v>31</v>
      </c>
      <c r="N62" s="324"/>
      <c r="O62" s="325"/>
    </row>
    <row r="63" spans="1:15" ht="19.5" customHeight="1">
      <c r="A63" s="69" t="s">
        <v>294</v>
      </c>
      <c r="B63" s="195">
        <v>1</v>
      </c>
      <c r="C63" s="193">
        <v>0</v>
      </c>
      <c r="D63" s="196">
        <f t="shared" si="18"/>
        <v>1</v>
      </c>
      <c r="E63" s="192">
        <v>0</v>
      </c>
      <c r="F63" s="193">
        <v>15</v>
      </c>
      <c r="G63" s="194">
        <f t="shared" si="19"/>
        <v>15</v>
      </c>
      <c r="H63" s="195">
        <v>1</v>
      </c>
      <c r="I63" s="193">
        <v>0</v>
      </c>
      <c r="J63" s="196">
        <f t="shared" si="20"/>
        <v>1</v>
      </c>
      <c r="K63" s="192">
        <f t="shared" si="21"/>
        <v>2</v>
      </c>
      <c r="L63" s="193">
        <f t="shared" si="21"/>
        <v>15</v>
      </c>
      <c r="M63" s="194">
        <f t="shared" si="21"/>
        <v>17</v>
      </c>
      <c r="N63" s="324"/>
      <c r="O63" s="325" t="s">
        <v>255</v>
      </c>
    </row>
    <row r="64" spans="1:15" ht="19.5" customHeight="1">
      <c r="A64" s="69" t="s">
        <v>295</v>
      </c>
      <c r="B64" s="195">
        <v>0</v>
      </c>
      <c r="C64" s="193">
        <v>0</v>
      </c>
      <c r="D64" s="196">
        <f t="shared" si="18"/>
        <v>0</v>
      </c>
      <c r="E64" s="192">
        <v>6</v>
      </c>
      <c r="F64" s="193">
        <v>2</v>
      </c>
      <c r="G64" s="194">
        <f t="shared" si="19"/>
        <v>8</v>
      </c>
      <c r="H64" s="195">
        <v>0</v>
      </c>
      <c r="I64" s="193">
        <v>0</v>
      </c>
      <c r="J64" s="196">
        <f t="shared" si="20"/>
        <v>0</v>
      </c>
      <c r="K64" s="192">
        <f t="shared" si="21"/>
        <v>6</v>
      </c>
      <c r="L64" s="193">
        <f t="shared" si="21"/>
        <v>2</v>
      </c>
      <c r="M64" s="194">
        <f t="shared" si="21"/>
        <v>8</v>
      </c>
      <c r="N64" s="324"/>
      <c r="O64" s="325"/>
    </row>
    <row r="65" spans="1:15" ht="19.5" customHeight="1">
      <c r="A65" s="69" t="s">
        <v>296</v>
      </c>
      <c r="B65" s="195">
        <v>1</v>
      </c>
      <c r="C65" s="193">
        <v>0</v>
      </c>
      <c r="D65" s="196">
        <f t="shared" si="18"/>
        <v>1</v>
      </c>
      <c r="E65" s="192">
        <v>5</v>
      </c>
      <c r="F65" s="193">
        <v>7</v>
      </c>
      <c r="G65" s="194">
        <f t="shared" si="19"/>
        <v>12</v>
      </c>
      <c r="H65" s="195">
        <v>1</v>
      </c>
      <c r="I65" s="193">
        <v>9</v>
      </c>
      <c r="J65" s="196">
        <f t="shared" si="20"/>
        <v>10</v>
      </c>
      <c r="K65" s="192">
        <f t="shared" si="21"/>
        <v>7</v>
      </c>
      <c r="L65" s="193">
        <f t="shared" si="21"/>
        <v>16</v>
      </c>
      <c r="M65" s="194">
        <f t="shared" si="21"/>
        <v>23</v>
      </c>
      <c r="N65" s="324"/>
      <c r="O65" s="325"/>
    </row>
    <row r="66" spans="1:15" ht="19.5" customHeight="1">
      <c r="A66" s="238" t="s">
        <v>297</v>
      </c>
      <c r="B66" s="195">
        <v>0</v>
      </c>
      <c r="C66" s="193">
        <v>0</v>
      </c>
      <c r="D66" s="196">
        <f t="shared" si="18"/>
        <v>0</v>
      </c>
      <c r="E66" s="192">
        <v>1</v>
      </c>
      <c r="F66" s="193">
        <v>1</v>
      </c>
      <c r="G66" s="194">
        <f t="shared" si="19"/>
        <v>2</v>
      </c>
      <c r="H66" s="195">
        <v>0</v>
      </c>
      <c r="I66" s="193">
        <v>1</v>
      </c>
      <c r="J66" s="196">
        <f t="shared" si="20"/>
        <v>1</v>
      </c>
      <c r="K66" s="192">
        <f t="shared" si="21"/>
        <v>1</v>
      </c>
      <c r="L66" s="193">
        <f t="shared" si="21"/>
        <v>2</v>
      </c>
      <c r="M66" s="194">
        <f t="shared" si="21"/>
        <v>3</v>
      </c>
      <c r="N66" s="324"/>
      <c r="O66" s="325"/>
    </row>
    <row r="67" spans="1:15" ht="19.5" customHeight="1">
      <c r="A67" s="69" t="s">
        <v>298</v>
      </c>
      <c r="B67" s="195">
        <v>0</v>
      </c>
      <c r="C67" s="193">
        <v>0</v>
      </c>
      <c r="D67" s="196">
        <f t="shared" si="18"/>
        <v>0</v>
      </c>
      <c r="E67" s="192">
        <v>1</v>
      </c>
      <c r="F67" s="193">
        <v>9</v>
      </c>
      <c r="G67" s="194">
        <f t="shared" si="19"/>
        <v>10</v>
      </c>
      <c r="H67" s="195">
        <v>0</v>
      </c>
      <c r="I67" s="193">
        <v>1</v>
      </c>
      <c r="J67" s="196">
        <f t="shared" si="20"/>
        <v>1</v>
      </c>
      <c r="K67" s="192">
        <f t="shared" si="21"/>
        <v>1</v>
      </c>
      <c r="L67" s="193">
        <f t="shared" si="21"/>
        <v>10</v>
      </c>
      <c r="M67" s="194">
        <f t="shared" si="21"/>
        <v>11</v>
      </c>
      <c r="N67" s="324"/>
      <c r="O67" s="325"/>
    </row>
    <row r="68" spans="1:15" ht="19.5" customHeight="1">
      <c r="A68" s="238" t="s">
        <v>299</v>
      </c>
      <c r="B68" s="195">
        <v>0</v>
      </c>
      <c r="C68" s="193">
        <v>0</v>
      </c>
      <c r="D68" s="196">
        <f t="shared" si="18"/>
        <v>0</v>
      </c>
      <c r="E68" s="192">
        <v>0</v>
      </c>
      <c r="F68" s="193">
        <v>1</v>
      </c>
      <c r="G68" s="194">
        <f t="shared" si="19"/>
        <v>1</v>
      </c>
      <c r="H68" s="195">
        <v>0</v>
      </c>
      <c r="I68" s="193">
        <v>0</v>
      </c>
      <c r="J68" s="196">
        <f t="shared" si="20"/>
        <v>0</v>
      </c>
      <c r="K68" s="192">
        <f t="shared" si="21"/>
        <v>0</v>
      </c>
      <c r="L68" s="193">
        <f t="shared" si="21"/>
        <v>1</v>
      </c>
      <c r="M68" s="194">
        <f t="shared" si="21"/>
        <v>1</v>
      </c>
      <c r="N68" s="324"/>
      <c r="O68" s="325"/>
    </row>
    <row r="69" spans="1:15" ht="19.5" customHeight="1">
      <c r="A69" s="238" t="s">
        <v>300</v>
      </c>
      <c r="B69" s="195">
        <v>0</v>
      </c>
      <c r="C69" s="193">
        <v>0</v>
      </c>
      <c r="D69" s="196">
        <f t="shared" si="18"/>
        <v>0</v>
      </c>
      <c r="E69" s="192">
        <v>1</v>
      </c>
      <c r="F69" s="193">
        <v>11</v>
      </c>
      <c r="G69" s="194">
        <f t="shared" si="19"/>
        <v>12</v>
      </c>
      <c r="H69" s="195">
        <v>1</v>
      </c>
      <c r="I69" s="193">
        <v>0</v>
      </c>
      <c r="J69" s="196">
        <f t="shared" si="20"/>
        <v>1</v>
      </c>
      <c r="K69" s="192">
        <f t="shared" si="21"/>
        <v>2</v>
      </c>
      <c r="L69" s="193">
        <f t="shared" si="21"/>
        <v>11</v>
      </c>
      <c r="M69" s="194">
        <f t="shared" si="21"/>
        <v>13</v>
      </c>
      <c r="N69" s="324"/>
      <c r="O69" s="325"/>
    </row>
    <row r="70" spans="1:15" ht="19.5" customHeight="1">
      <c r="A70" s="238" t="s">
        <v>301</v>
      </c>
      <c r="B70" s="195">
        <v>0</v>
      </c>
      <c r="C70" s="193">
        <v>2</v>
      </c>
      <c r="D70" s="196">
        <f t="shared" si="18"/>
        <v>2</v>
      </c>
      <c r="E70" s="192">
        <v>3</v>
      </c>
      <c r="F70" s="193">
        <v>11</v>
      </c>
      <c r="G70" s="194">
        <f t="shared" si="19"/>
        <v>14</v>
      </c>
      <c r="H70" s="195">
        <v>2</v>
      </c>
      <c r="I70" s="193">
        <v>0</v>
      </c>
      <c r="J70" s="196">
        <f t="shared" si="20"/>
        <v>2</v>
      </c>
      <c r="K70" s="192">
        <f t="shared" si="21"/>
        <v>5</v>
      </c>
      <c r="L70" s="193">
        <f t="shared" si="21"/>
        <v>13</v>
      </c>
      <c r="M70" s="194">
        <f t="shared" si="21"/>
        <v>18</v>
      </c>
      <c r="N70" s="324"/>
      <c r="O70" s="325"/>
    </row>
    <row r="71" spans="1:15" ht="19.5" customHeight="1">
      <c r="A71" s="238" t="s">
        <v>302</v>
      </c>
      <c r="B71" s="195">
        <v>0</v>
      </c>
      <c r="C71" s="193">
        <v>0</v>
      </c>
      <c r="D71" s="196">
        <f t="shared" si="18"/>
        <v>0</v>
      </c>
      <c r="E71" s="192">
        <v>4</v>
      </c>
      <c r="F71" s="193">
        <v>24</v>
      </c>
      <c r="G71" s="194">
        <f>SUM(E71:F71)</f>
        <v>28</v>
      </c>
      <c r="H71" s="195">
        <v>2</v>
      </c>
      <c r="I71" s="193">
        <v>0</v>
      </c>
      <c r="J71" s="196">
        <f t="shared" si="20"/>
        <v>2</v>
      </c>
      <c r="K71" s="192">
        <f t="shared" si="21"/>
        <v>6</v>
      </c>
      <c r="L71" s="193">
        <f t="shared" si="21"/>
        <v>24</v>
      </c>
      <c r="M71" s="194">
        <f>SUM(D71+G71+J71)</f>
        <v>30</v>
      </c>
      <c r="N71" s="324"/>
      <c r="O71" s="325"/>
    </row>
    <row r="72" spans="1:15" ht="19.5" customHeight="1">
      <c r="A72" s="238" t="s">
        <v>303</v>
      </c>
      <c r="B72" s="195">
        <v>0</v>
      </c>
      <c r="C72" s="193">
        <v>0</v>
      </c>
      <c r="D72" s="196">
        <f t="shared" si="18"/>
        <v>0</v>
      </c>
      <c r="E72" s="192">
        <v>15</v>
      </c>
      <c r="F72" s="193">
        <v>5</v>
      </c>
      <c r="G72" s="194">
        <f>SUM(E72:F72)</f>
        <v>20</v>
      </c>
      <c r="H72" s="195">
        <v>0</v>
      </c>
      <c r="I72" s="193">
        <v>0</v>
      </c>
      <c r="J72" s="196">
        <f t="shared" si="20"/>
        <v>0</v>
      </c>
      <c r="K72" s="192">
        <f t="shared" si="21"/>
        <v>15</v>
      </c>
      <c r="L72" s="193">
        <f t="shared" si="21"/>
        <v>5</v>
      </c>
      <c r="M72" s="194">
        <f>SUM(D72+G72+J72)</f>
        <v>20</v>
      </c>
      <c r="N72" s="324"/>
      <c r="O72" s="325"/>
    </row>
    <row r="73" spans="1:15" ht="19.5" customHeight="1">
      <c r="A73" s="238" t="s">
        <v>304</v>
      </c>
      <c r="B73" s="195">
        <v>0</v>
      </c>
      <c r="C73" s="193">
        <v>0</v>
      </c>
      <c r="D73" s="196">
        <f t="shared" si="18"/>
        <v>0</v>
      </c>
      <c r="E73" s="192">
        <v>18</v>
      </c>
      <c r="F73" s="193">
        <v>134</v>
      </c>
      <c r="G73" s="194">
        <f>SUM(E73:F73)</f>
        <v>152</v>
      </c>
      <c r="H73" s="195">
        <v>0</v>
      </c>
      <c r="I73" s="193">
        <v>0</v>
      </c>
      <c r="J73" s="196">
        <f t="shared" si="20"/>
        <v>0</v>
      </c>
      <c r="K73" s="192">
        <f t="shared" si="21"/>
        <v>18</v>
      </c>
      <c r="L73" s="193">
        <f t="shared" si="21"/>
        <v>134</v>
      </c>
      <c r="M73" s="194">
        <f>SUM(D73+G73+J73)</f>
        <v>152</v>
      </c>
      <c r="N73" s="324" t="s">
        <v>364</v>
      </c>
      <c r="O73" s="334" t="s">
        <v>365</v>
      </c>
    </row>
    <row r="74" spans="1:15" ht="19.5" customHeight="1">
      <c r="A74" s="239" t="s">
        <v>366</v>
      </c>
      <c r="B74" s="200">
        <v>0</v>
      </c>
      <c r="C74" s="198">
        <v>0</v>
      </c>
      <c r="D74" s="201">
        <f t="shared" si="18"/>
        <v>0</v>
      </c>
      <c r="E74" s="197">
        <v>3</v>
      </c>
      <c r="F74" s="198">
        <v>13</v>
      </c>
      <c r="G74" s="199">
        <f>SUM(E74:F74)</f>
        <v>16</v>
      </c>
      <c r="H74" s="200">
        <v>0</v>
      </c>
      <c r="I74" s="198">
        <v>4</v>
      </c>
      <c r="J74" s="201">
        <f t="shared" si="20"/>
        <v>4</v>
      </c>
      <c r="K74" s="197">
        <f t="shared" si="21"/>
        <v>3</v>
      </c>
      <c r="L74" s="198">
        <f t="shared" si="21"/>
        <v>17</v>
      </c>
      <c r="M74" s="199">
        <f>SUM(D74+G74+J74)</f>
        <v>20</v>
      </c>
      <c r="N74" s="332"/>
      <c r="O74" s="333"/>
    </row>
    <row r="75" spans="1:15" ht="19.5" customHeight="1">
      <c r="A75" s="70" t="s">
        <v>6</v>
      </c>
      <c r="B75" s="205">
        <f aca="true" t="shared" si="22" ref="B75:J75">SUM(B59:B74)</f>
        <v>6</v>
      </c>
      <c r="C75" s="203">
        <f t="shared" si="22"/>
        <v>16</v>
      </c>
      <c r="D75" s="228">
        <f t="shared" si="22"/>
        <v>22</v>
      </c>
      <c r="E75" s="202">
        <f t="shared" si="22"/>
        <v>69</v>
      </c>
      <c r="F75" s="203">
        <f t="shared" si="22"/>
        <v>287</v>
      </c>
      <c r="G75" s="229">
        <f t="shared" si="22"/>
        <v>356</v>
      </c>
      <c r="H75" s="205">
        <f t="shared" si="22"/>
        <v>9</v>
      </c>
      <c r="I75" s="203">
        <f t="shared" si="22"/>
        <v>18</v>
      </c>
      <c r="J75" s="228">
        <f t="shared" si="22"/>
        <v>27</v>
      </c>
      <c r="K75" s="202">
        <f t="shared" si="21"/>
        <v>84</v>
      </c>
      <c r="L75" s="203">
        <f t="shared" si="21"/>
        <v>321</v>
      </c>
      <c r="M75" s="229">
        <f>SUM(D75+G75+J75)</f>
        <v>405</v>
      </c>
      <c r="N75" s="327" t="s">
        <v>367</v>
      </c>
      <c r="O75" s="327" t="s">
        <v>368</v>
      </c>
    </row>
    <row r="76" spans="1:15" ht="19.5" customHeight="1" thickBot="1">
      <c r="A76" s="73" t="s">
        <v>305</v>
      </c>
      <c r="B76" s="74">
        <f aca="true" t="shared" si="23" ref="B76:M76">SUM(B17+B32+B35+B38+B51+B57+B75)</f>
        <v>21</v>
      </c>
      <c r="C76" s="75">
        <f t="shared" si="23"/>
        <v>50</v>
      </c>
      <c r="D76" s="76">
        <f t="shared" si="23"/>
        <v>71</v>
      </c>
      <c r="E76" s="74">
        <f t="shared" si="23"/>
        <v>316</v>
      </c>
      <c r="F76" s="75">
        <f t="shared" si="23"/>
        <v>1114</v>
      </c>
      <c r="G76" s="76">
        <f t="shared" si="23"/>
        <v>1430</v>
      </c>
      <c r="H76" s="74">
        <f t="shared" si="23"/>
        <v>101</v>
      </c>
      <c r="I76" s="75">
        <f t="shared" si="23"/>
        <v>251</v>
      </c>
      <c r="J76" s="76">
        <f t="shared" si="23"/>
        <v>352</v>
      </c>
      <c r="K76" s="74">
        <f t="shared" si="23"/>
        <v>438</v>
      </c>
      <c r="L76" s="75">
        <f t="shared" si="23"/>
        <v>1415</v>
      </c>
      <c r="M76" s="76">
        <f t="shared" si="23"/>
        <v>1853</v>
      </c>
      <c r="N76" s="335" t="s">
        <v>380</v>
      </c>
      <c r="O76" s="336" t="s">
        <v>369</v>
      </c>
    </row>
    <row r="77" spans="1:15" ht="19.5" customHeight="1" thickTop="1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</row>
    <row r="78" spans="1:15" s="318" customFormat="1" ht="30.75" customHeight="1">
      <c r="A78" s="319" t="s">
        <v>370</v>
      </c>
      <c r="B78" s="320"/>
      <c r="C78" s="320"/>
      <c r="D78" s="320"/>
      <c r="E78" s="320"/>
      <c r="F78" s="320"/>
      <c r="G78" s="320"/>
      <c r="H78" s="320"/>
      <c r="I78" s="320"/>
      <c r="J78" s="320"/>
      <c r="K78" s="320"/>
      <c r="L78" s="320"/>
      <c r="M78" s="320"/>
      <c r="N78" s="321"/>
      <c r="O78" s="321"/>
    </row>
    <row r="79" spans="1:15" s="318" customFormat="1" ht="27" customHeight="1">
      <c r="A79" s="705" t="s">
        <v>371</v>
      </c>
      <c r="B79" s="705"/>
      <c r="C79" s="705"/>
      <c r="D79" s="705"/>
      <c r="E79" s="705"/>
      <c r="F79" s="705"/>
      <c r="G79" s="705"/>
      <c r="H79" s="705"/>
      <c r="I79" s="705"/>
      <c r="J79" s="705"/>
      <c r="K79" s="705"/>
      <c r="L79" s="705"/>
      <c r="M79" s="705"/>
      <c r="N79" s="321"/>
      <c r="O79" s="321"/>
    </row>
    <row r="80" spans="1:15" ht="19.5" customHeight="1">
      <c r="A80" s="77" t="s">
        <v>168</v>
      </c>
      <c r="B80" s="706" t="s">
        <v>343</v>
      </c>
      <c r="C80" s="707"/>
      <c r="D80" s="708"/>
      <c r="E80" s="707" t="s">
        <v>344</v>
      </c>
      <c r="F80" s="707"/>
      <c r="G80" s="707"/>
      <c r="H80" s="706" t="s">
        <v>345</v>
      </c>
      <c r="I80" s="707"/>
      <c r="J80" s="708"/>
      <c r="K80" s="79" t="s">
        <v>6</v>
      </c>
      <c r="L80" s="79"/>
      <c r="M80" s="79"/>
      <c r="N80" s="65"/>
      <c r="O80" s="65"/>
    </row>
    <row r="81" spans="1:15" ht="19.5" customHeight="1">
      <c r="A81" s="80"/>
      <c r="B81" s="81" t="s">
        <v>4</v>
      </c>
      <c r="C81" s="82" t="s">
        <v>5</v>
      </c>
      <c r="D81" s="78" t="s">
        <v>6</v>
      </c>
      <c r="E81" s="83" t="s">
        <v>4</v>
      </c>
      <c r="F81" s="82" t="s">
        <v>5</v>
      </c>
      <c r="G81" s="84" t="s">
        <v>6</v>
      </c>
      <c r="H81" s="81" t="s">
        <v>4</v>
      </c>
      <c r="I81" s="82" t="s">
        <v>5</v>
      </c>
      <c r="J81" s="85" t="s">
        <v>6</v>
      </c>
      <c r="K81" s="81" t="s">
        <v>4</v>
      </c>
      <c r="L81" s="82" t="s">
        <v>5</v>
      </c>
      <c r="M81" s="85" t="s">
        <v>6</v>
      </c>
      <c r="N81" s="65"/>
      <c r="O81" s="65"/>
    </row>
    <row r="82" spans="1:15" ht="19.5" customHeight="1">
      <c r="A82" s="86" t="s">
        <v>84</v>
      </c>
      <c r="B82" s="87"/>
      <c r="C82" s="88"/>
      <c r="D82" s="89"/>
      <c r="E82" s="90"/>
      <c r="F82" s="88"/>
      <c r="G82" s="91"/>
      <c r="H82" s="87"/>
      <c r="I82" s="88"/>
      <c r="J82" s="89"/>
      <c r="K82" s="87"/>
      <c r="L82" s="88"/>
      <c r="M82" s="89"/>
      <c r="N82" s="65"/>
      <c r="O82" s="65"/>
    </row>
    <row r="83" spans="1:15" ht="19.5" customHeight="1">
      <c r="A83" s="51" t="s">
        <v>306</v>
      </c>
      <c r="B83" s="195">
        <v>0</v>
      </c>
      <c r="C83" s="193">
        <v>1</v>
      </c>
      <c r="D83" s="196">
        <f aca="true" t="shared" si="24" ref="D83:D90">SUM(B83:C83)</f>
        <v>1</v>
      </c>
      <c r="E83" s="192">
        <v>74</v>
      </c>
      <c r="F83" s="193">
        <v>78</v>
      </c>
      <c r="G83" s="194">
        <f aca="true" t="shared" si="25" ref="G83:G90">SUM(E83:F83)</f>
        <v>152</v>
      </c>
      <c r="H83" s="195">
        <v>11</v>
      </c>
      <c r="I83" s="193">
        <v>13</v>
      </c>
      <c r="J83" s="196">
        <f aca="true" t="shared" si="26" ref="J83:J90">SUM(H83:I83)</f>
        <v>24</v>
      </c>
      <c r="K83" s="195">
        <f aca="true" t="shared" si="27" ref="K83:M90">SUM(B83+E83+H83)</f>
        <v>85</v>
      </c>
      <c r="L83" s="193">
        <f t="shared" si="27"/>
        <v>92</v>
      </c>
      <c r="M83" s="196">
        <f t="shared" si="27"/>
        <v>177</v>
      </c>
      <c r="N83" s="210"/>
      <c r="O83" s="65"/>
    </row>
    <row r="84" spans="1:15" ht="19.5" customHeight="1">
      <c r="A84" s="51" t="s">
        <v>307</v>
      </c>
      <c r="B84" s="195">
        <v>0</v>
      </c>
      <c r="C84" s="193">
        <v>3</v>
      </c>
      <c r="D84" s="196">
        <f t="shared" si="24"/>
        <v>3</v>
      </c>
      <c r="E84" s="192">
        <v>1</v>
      </c>
      <c r="F84" s="193">
        <v>2</v>
      </c>
      <c r="G84" s="194">
        <f t="shared" si="25"/>
        <v>3</v>
      </c>
      <c r="H84" s="195">
        <v>2</v>
      </c>
      <c r="I84" s="193">
        <v>18</v>
      </c>
      <c r="J84" s="196">
        <f t="shared" si="26"/>
        <v>20</v>
      </c>
      <c r="K84" s="195">
        <f t="shared" si="27"/>
        <v>3</v>
      </c>
      <c r="L84" s="193">
        <f t="shared" si="27"/>
        <v>23</v>
      </c>
      <c r="M84" s="240">
        <f t="shared" si="27"/>
        <v>26</v>
      </c>
      <c r="N84" s="210"/>
      <c r="O84" s="65"/>
    </row>
    <row r="85" spans="1:15" ht="19.5" customHeight="1">
      <c r="A85" s="51" t="s">
        <v>258</v>
      </c>
      <c r="B85" s="195">
        <v>0</v>
      </c>
      <c r="C85" s="193">
        <v>0</v>
      </c>
      <c r="D85" s="196">
        <f t="shared" si="24"/>
        <v>0</v>
      </c>
      <c r="E85" s="192">
        <v>0</v>
      </c>
      <c r="F85" s="193">
        <v>0</v>
      </c>
      <c r="G85" s="194">
        <f t="shared" si="25"/>
        <v>0</v>
      </c>
      <c r="H85" s="195">
        <v>0</v>
      </c>
      <c r="I85" s="193">
        <v>2</v>
      </c>
      <c r="J85" s="196">
        <f t="shared" si="26"/>
        <v>2</v>
      </c>
      <c r="K85" s="195">
        <f t="shared" si="27"/>
        <v>0</v>
      </c>
      <c r="L85" s="193">
        <f t="shared" si="27"/>
        <v>2</v>
      </c>
      <c r="M85" s="196">
        <f t="shared" si="27"/>
        <v>2</v>
      </c>
      <c r="N85" s="210"/>
      <c r="O85" s="65"/>
    </row>
    <row r="86" spans="1:15" ht="19.5" customHeight="1">
      <c r="A86" s="51" t="s">
        <v>292</v>
      </c>
      <c r="B86" s="195">
        <v>0</v>
      </c>
      <c r="C86" s="193">
        <v>1</v>
      </c>
      <c r="D86" s="196">
        <f t="shared" si="24"/>
        <v>1</v>
      </c>
      <c r="E86" s="192">
        <v>0</v>
      </c>
      <c r="F86" s="193">
        <v>0</v>
      </c>
      <c r="G86" s="194">
        <f t="shared" si="25"/>
        <v>0</v>
      </c>
      <c r="H86" s="195">
        <v>0</v>
      </c>
      <c r="I86" s="193">
        <v>1</v>
      </c>
      <c r="J86" s="196">
        <f t="shared" si="26"/>
        <v>1</v>
      </c>
      <c r="K86" s="195">
        <f t="shared" si="27"/>
        <v>0</v>
      </c>
      <c r="L86" s="193">
        <f t="shared" si="27"/>
        <v>2</v>
      </c>
      <c r="M86" s="196">
        <f t="shared" si="27"/>
        <v>2</v>
      </c>
      <c r="N86" s="210"/>
      <c r="O86" s="65"/>
    </row>
    <row r="87" spans="1:15" ht="19.5" customHeight="1">
      <c r="A87" s="51" t="s">
        <v>308</v>
      </c>
      <c r="B87" s="195">
        <v>1</v>
      </c>
      <c r="C87" s="193">
        <v>5</v>
      </c>
      <c r="D87" s="196">
        <f t="shared" si="24"/>
        <v>6</v>
      </c>
      <c r="E87" s="192">
        <v>2</v>
      </c>
      <c r="F87" s="193">
        <v>4</v>
      </c>
      <c r="G87" s="194">
        <f t="shared" si="25"/>
        <v>6</v>
      </c>
      <c r="H87" s="195">
        <v>5</v>
      </c>
      <c r="I87" s="193">
        <v>4</v>
      </c>
      <c r="J87" s="196">
        <f t="shared" si="26"/>
        <v>9</v>
      </c>
      <c r="K87" s="195">
        <f t="shared" si="27"/>
        <v>8</v>
      </c>
      <c r="L87" s="193">
        <f t="shared" si="27"/>
        <v>13</v>
      </c>
      <c r="M87" s="196">
        <f t="shared" si="27"/>
        <v>21</v>
      </c>
      <c r="N87" s="210"/>
      <c r="O87" s="65"/>
    </row>
    <row r="88" spans="1:15" ht="19.5" customHeight="1">
      <c r="A88" s="51" t="s">
        <v>263</v>
      </c>
      <c r="B88" s="195">
        <v>0</v>
      </c>
      <c r="C88" s="193">
        <v>0</v>
      </c>
      <c r="D88" s="196">
        <f t="shared" si="24"/>
        <v>0</v>
      </c>
      <c r="E88" s="192">
        <v>1</v>
      </c>
      <c r="F88" s="193">
        <v>0</v>
      </c>
      <c r="G88" s="194">
        <f t="shared" si="25"/>
        <v>1</v>
      </c>
      <c r="H88" s="195">
        <v>0</v>
      </c>
      <c r="I88" s="193">
        <v>2</v>
      </c>
      <c r="J88" s="196">
        <f t="shared" si="26"/>
        <v>2</v>
      </c>
      <c r="K88" s="195">
        <f t="shared" si="27"/>
        <v>1</v>
      </c>
      <c r="L88" s="193">
        <f t="shared" si="27"/>
        <v>2</v>
      </c>
      <c r="M88" s="196">
        <f t="shared" si="27"/>
        <v>3</v>
      </c>
      <c r="N88" s="210"/>
      <c r="O88" s="65"/>
    </row>
    <row r="89" spans="1:15" ht="19.5" customHeight="1">
      <c r="A89" s="51" t="s">
        <v>309</v>
      </c>
      <c r="B89" s="195">
        <v>1</v>
      </c>
      <c r="C89" s="193">
        <v>8</v>
      </c>
      <c r="D89" s="196">
        <f t="shared" si="24"/>
        <v>9</v>
      </c>
      <c r="E89" s="192">
        <v>1</v>
      </c>
      <c r="F89" s="193">
        <v>5</v>
      </c>
      <c r="G89" s="194">
        <f t="shared" si="25"/>
        <v>6</v>
      </c>
      <c r="H89" s="195">
        <v>2</v>
      </c>
      <c r="I89" s="193">
        <v>12</v>
      </c>
      <c r="J89" s="196">
        <f t="shared" si="26"/>
        <v>14</v>
      </c>
      <c r="K89" s="195">
        <f t="shared" si="27"/>
        <v>4</v>
      </c>
      <c r="L89" s="193">
        <f t="shared" si="27"/>
        <v>25</v>
      </c>
      <c r="M89" s="196">
        <f t="shared" si="27"/>
        <v>29</v>
      </c>
      <c r="N89" s="65"/>
      <c r="O89" s="65"/>
    </row>
    <row r="90" spans="1:15" ht="19.5" customHeight="1">
      <c r="A90" s="241" t="s">
        <v>372</v>
      </c>
      <c r="B90" s="92">
        <v>0</v>
      </c>
      <c r="C90" s="93">
        <v>0</v>
      </c>
      <c r="D90" s="94">
        <f t="shared" si="24"/>
        <v>0</v>
      </c>
      <c r="E90" s="95">
        <v>2</v>
      </c>
      <c r="F90" s="93">
        <v>2</v>
      </c>
      <c r="G90" s="96">
        <f t="shared" si="25"/>
        <v>4</v>
      </c>
      <c r="H90" s="92">
        <v>3</v>
      </c>
      <c r="I90" s="93">
        <v>6</v>
      </c>
      <c r="J90" s="94">
        <f t="shared" si="26"/>
        <v>9</v>
      </c>
      <c r="K90" s="92">
        <f t="shared" si="27"/>
        <v>5</v>
      </c>
      <c r="L90" s="93">
        <f t="shared" si="27"/>
        <v>8</v>
      </c>
      <c r="M90" s="94">
        <f t="shared" si="27"/>
        <v>13</v>
      </c>
      <c r="N90" s="65"/>
      <c r="O90" s="65"/>
    </row>
    <row r="91" spans="1:15" ht="19.5" customHeight="1">
      <c r="A91" s="97" t="s">
        <v>6</v>
      </c>
      <c r="B91" s="98">
        <f aca="true" t="shared" si="28" ref="B91:M91">SUM(B83:B90)</f>
        <v>2</v>
      </c>
      <c r="C91" s="99">
        <f t="shared" si="28"/>
        <v>18</v>
      </c>
      <c r="D91" s="100">
        <f t="shared" si="28"/>
        <v>20</v>
      </c>
      <c r="E91" s="98">
        <f t="shared" si="28"/>
        <v>81</v>
      </c>
      <c r="F91" s="99">
        <f t="shared" si="28"/>
        <v>91</v>
      </c>
      <c r="G91" s="100">
        <f t="shared" si="28"/>
        <v>172</v>
      </c>
      <c r="H91" s="98">
        <f t="shared" si="28"/>
        <v>23</v>
      </c>
      <c r="I91" s="99">
        <f t="shared" si="28"/>
        <v>58</v>
      </c>
      <c r="J91" s="100">
        <f t="shared" si="28"/>
        <v>81</v>
      </c>
      <c r="K91" s="98">
        <f t="shared" si="28"/>
        <v>106</v>
      </c>
      <c r="L91" s="99">
        <f t="shared" si="28"/>
        <v>167</v>
      </c>
      <c r="M91" s="101">
        <f t="shared" si="28"/>
        <v>273</v>
      </c>
      <c r="N91" s="65"/>
      <c r="O91" s="65"/>
    </row>
    <row r="92" spans="1:15" ht="19.5" customHeight="1">
      <c r="A92" s="102" t="s">
        <v>153</v>
      </c>
      <c r="B92" s="103"/>
      <c r="C92" s="104"/>
      <c r="D92" s="105"/>
      <c r="E92" s="106"/>
      <c r="F92" s="104"/>
      <c r="G92" s="107"/>
      <c r="H92" s="103"/>
      <c r="I92" s="104"/>
      <c r="J92" s="107"/>
      <c r="K92" s="103"/>
      <c r="L92" s="104"/>
      <c r="M92" s="108"/>
      <c r="N92" s="65"/>
      <c r="O92" s="65"/>
    </row>
    <row r="93" spans="1:15" ht="19.5" customHeight="1">
      <c r="A93" s="51" t="s">
        <v>373</v>
      </c>
      <c r="B93" s="195">
        <v>0</v>
      </c>
      <c r="C93" s="193">
        <v>1</v>
      </c>
      <c r="D93" s="94">
        <f>SUM(B93:C93)</f>
        <v>1</v>
      </c>
      <c r="E93" s="192">
        <v>0</v>
      </c>
      <c r="F93" s="193">
        <v>1</v>
      </c>
      <c r="G93" s="96">
        <f>SUM(E93:F93)</f>
        <v>1</v>
      </c>
      <c r="H93" s="195">
        <v>0</v>
      </c>
      <c r="I93" s="193">
        <v>2</v>
      </c>
      <c r="J93" s="94">
        <f>SUM(H93:I93)</f>
        <v>2</v>
      </c>
      <c r="K93" s="92">
        <f>SUM(B93+E93+H93)</f>
        <v>0</v>
      </c>
      <c r="L93" s="93">
        <f>SUM(C93+F93+I93)</f>
        <v>4</v>
      </c>
      <c r="M93" s="94">
        <f>SUM(D93+G93+J93)</f>
        <v>4</v>
      </c>
      <c r="N93" s="65"/>
      <c r="O93" s="65"/>
    </row>
    <row r="94" spans="1:15" ht="19.5" customHeight="1">
      <c r="A94" s="97" t="s">
        <v>6</v>
      </c>
      <c r="B94" s="121">
        <f>SUM(B93)</f>
        <v>0</v>
      </c>
      <c r="C94" s="99">
        <f aca="true" t="shared" si="29" ref="C94:M94">SUM(C93)</f>
        <v>1</v>
      </c>
      <c r="D94" s="100">
        <f t="shared" si="29"/>
        <v>1</v>
      </c>
      <c r="E94" s="121">
        <f t="shared" si="29"/>
        <v>0</v>
      </c>
      <c r="F94" s="99">
        <f t="shared" si="29"/>
        <v>1</v>
      </c>
      <c r="G94" s="100">
        <f t="shared" si="29"/>
        <v>1</v>
      </c>
      <c r="H94" s="121">
        <f t="shared" si="29"/>
        <v>0</v>
      </c>
      <c r="I94" s="99">
        <f t="shared" si="29"/>
        <v>2</v>
      </c>
      <c r="J94" s="100">
        <f t="shared" si="29"/>
        <v>2</v>
      </c>
      <c r="K94" s="121">
        <f t="shared" si="29"/>
        <v>0</v>
      </c>
      <c r="L94" s="99">
        <f t="shared" si="29"/>
        <v>4</v>
      </c>
      <c r="M94" s="124">
        <f t="shared" si="29"/>
        <v>4</v>
      </c>
      <c r="N94" s="65"/>
      <c r="O94" s="65"/>
    </row>
    <row r="95" spans="1:15" ht="19.5" customHeight="1">
      <c r="A95" s="110" t="s">
        <v>310</v>
      </c>
      <c r="B95" s="103"/>
      <c r="C95" s="104"/>
      <c r="D95" s="242"/>
      <c r="E95" s="106"/>
      <c r="F95" s="104"/>
      <c r="G95" s="107"/>
      <c r="H95" s="103"/>
      <c r="I95" s="104"/>
      <c r="J95" s="107"/>
      <c r="K95" s="103"/>
      <c r="L95" s="104"/>
      <c r="M95" s="108"/>
      <c r="N95" s="65"/>
      <c r="O95" s="65"/>
    </row>
    <row r="96" spans="1:15" ht="19.5" customHeight="1">
      <c r="A96" s="51" t="s">
        <v>374</v>
      </c>
      <c r="B96" s="195">
        <v>23</v>
      </c>
      <c r="C96" s="193">
        <v>6</v>
      </c>
      <c r="D96" s="196">
        <f>SUM(B96:C96)</f>
        <v>29</v>
      </c>
      <c r="E96" s="192">
        <v>0</v>
      </c>
      <c r="F96" s="193">
        <v>0</v>
      </c>
      <c r="G96" s="194">
        <f>SUM(E96:F96)</f>
        <v>0</v>
      </c>
      <c r="H96" s="195">
        <v>0</v>
      </c>
      <c r="I96" s="193">
        <v>0</v>
      </c>
      <c r="J96" s="196">
        <f>SUM(H96:I96)</f>
        <v>0</v>
      </c>
      <c r="K96" s="195">
        <f aca="true" t="shared" si="30" ref="K96:M99">SUM(B96+E96+H96)</f>
        <v>23</v>
      </c>
      <c r="L96" s="193">
        <f t="shared" si="30"/>
        <v>6</v>
      </c>
      <c r="M96" s="196">
        <f t="shared" si="30"/>
        <v>29</v>
      </c>
      <c r="N96" s="65"/>
      <c r="O96" s="65"/>
    </row>
    <row r="97" spans="1:15" ht="19.5" customHeight="1">
      <c r="A97" s="51" t="s">
        <v>361</v>
      </c>
      <c r="B97" s="195">
        <v>13</v>
      </c>
      <c r="C97" s="193">
        <v>6</v>
      </c>
      <c r="D97" s="196">
        <f>SUM(B97:C97)</f>
        <v>19</v>
      </c>
      <c r="E97" s="192">
        <v>1</v>
      </c>
      <c r="F97" s="193">
        <v>2</v>
      </c>
      <c r="G97" s="194">
        <f>SUM(E97:F97)</f>
        <v>3</v>
      </c>
      <c r="H97" s="195">
        <v>0</v>
      </c>
      <c r="I97" s="193">
        <v>0</v>
      </c>
      <c r="J97" s="196">
        <f>SUM(H97:I97)</f>
        <v>0</v>
      </c>
      <c r="K97" s="195">
        <f t="shared" si="30"/>
        <v>14</v>
      </c>
      <c r="L97" s="193">
        <f t="shared" si="30"/>
        <v>8</v>
      </c>
      <c r="M97" s="196">
        <f t="shared" si="30"/>
        <v>22</v>
      </c>
      <c r="N97" s="65"/>
      <c r="O97" s="65"/>
    </row>
    <row r="98" spans="1:15" ht="19.5" customHeight="1">
      <c r="A98" s="51" t="s">
        <v>362</v>
      </c>
      <c r="B98" s="195">
        <v>0</v>
      </c>
      <c r="C98" s="193">
        <v>0</v>
      </c>
      <c r="D98" s="196">
        <f>SUM(B98:C98)</f>
        <v>0</v>
      </c>
      <c r="E98" s="192">
        <v>23</v>
      </c>
      <c r="F98" s="193">
        <v>31</v>
      </c>
      <c r="G98" s="194">
        <f>SUM(E98:F98)</f>
        <v>54</v>
      </c>
      <c r="H98" s="195">
        <v>0</v>
      </c>
      <c r="I98" s="193">
        <v>0</v>
      </c>
      <c r="J98" s="196">
        <f>SUM(H98:I98)</f>
        <v>0</v>
      </c>
      <c r="K98" s="195">
        <f t="shared" si="30"/>
        <v>23</v>
      </c>
      <c r="L98" s="193">
        <f t="shared" si="30"/>
        <v>31</v>
      </c>
      <c r="M98" s="196">
        <f t="shared" si="30"/>
        <v>54</v>
      </c>
      <c r="N98" s="65"/>
      <c r="O98" s="65"/>
    </row>
    <row r="99" spans="1:15" ht="19.5" customHeight="1">
      <c r="A99" s="243" t="s">
        <v>375</v>
      </c>
      <c r="B99" s="103">
        <v>407</v>
      </c>
      <c r="C99" s="104">
        <v>63</v>
      </c>
      <c r="D99" s="94">
        <f>SUM(B99:C99)</f>
        <v>470</v>
      </c>
      <c r="E99" s="106">
        <v>99</v>
      </c>
      <c r="F99" s="104">
        <v>31</v>
      </c>
      <c r="G99" s="96">
        <f>SUM(E99:F99)</f>
        <v>130</v>
      </c>
      <c r="H99" s="103">
        <v>0</v>
      </c>
      <c r="I99" s="104">
        <v>0</v>
      </c>
      <c r="J99" s="94">
        <f>SUM(H99:I99)</f>
        <v>0</v>
      </c>
      <c r="K99" s="92">
        <f t="shared" si="30"/>
        <v>506</v>
      </c>
      <c r="L99" s="93">
        <f t="shared" si="30"/>
        <v>94</v>
      </c>
      <c r="M99" s="94">
        <f t="shared" si="30"/>
        <v>600</v>
      </c>
      <c r="N99" s="244"/>
      <c r="O99" s="65"/>
    </row>
    <row r="100" spans="1:15" ht="19.5" customHeight="1">
      <c r="A100" s="97" t="s">
        <v>6</v>
      </c>
      <c r="B100" s="121">
        <f aca="true" t="shared" si="31" ref="B100:M100">SUM(B96:B99)</f>
        <v>443</v>
      </c>
      <c r="C100" s="99">
        <f t="shared" si="31"/>
        <v>75</v>
      </c>
      <c r="D100" s="100">
        <f t="shared" si="31"/>
        <v>518</v>
      </c>
      <c r="E100" s="121">
        <f t="shared" si="31"/>
        <v>123</v>
      </c>
      <c r="F100" s="99">
        <f t="shared" si="31"/>
        <v>64</v>
      </c>
      <c r="G100" s="100">
        <f t="shared" si="31"/>
        <v>187</v>
      </c>
      <c r="H100" s="121">
        <f t="shared" si="31"/>
        <v>0</v>
      </c>
      <c r="I100" s="99">
        <f t="shared" si="31"/>
        <v>0</v>
      </c>
      <c r="J100" s="100">
        <f t="shared" si="31"/>
        <v>0</v>
      </c>
      <c r="K100" s="121">
        <f t="shared" si="31"/>
        <v>566</v>
      </c>
      <c r="L100" s="99">
        <f t="shared" si="31"/>
        <v>139</v>
      </c>
      <c r="M100" s="124">
        <f t="shared" si="31"/>
        <v>705</v>
      </c>
      <c r="N100" s="65"/>
      <c r="O100" s="65"/>
    </row>
    <row r="101" spans="1:15" ht="19.5" customHeight="1">
      <c r="A101" s="110" t="s">
        <v>83</v>
      </c>
      <c r="B101" s="111"/>
      <c r="C101" s="112"/>
      <c r="D101" s="113"/>
      <c r="E101" s="114"/>
      <c r="F101" s="112"/>
      <c r="G101" s="115"/>
      <c r="H101" s="111"/>
      <c r="I101" s="112"/>
      <c r="J101" s="113"/>
      <c r="K101" s="111"/>
      <c r="L101" s="112"/>
      <c r="M101" s="113"/>
      <c r="N101" s="65"/>
      <c r="O101" s="65"/>
    </row>
    <row r="102" spans="1:15" ht="19.5" customHeight="1">
      <c r="A102" s="51" t="s">
        <v>376</v>
      </c>
      <c r="B102" s="195">
        <v>0</v>
      </c>
      <c r="C102" s="193">
        <v>0</v>
      </c>
      <c r="D102" s="196">
        <f>SUM(B102:C102)</f>
        <v>0</v>
      </c>
      <c r="E102" s="192">
        <v>0</v>
      </c>
      <c r="F102" s="193">
        <v>0</v>
      </c>
      <c r="G102" s="194">
        <f>SUM(E102:F102)</f>
        <v>0</v>
      </c>
      <c r="H102" s="195">
        <v>1</v>
      </c>
      <c r="I102" s="193">
        <v>0</v>
      </c>
      <c r="J102" s="196">
        <f>SUM(H102:I102)</f>
        <v>1</v>
      </c>
      <c r="K102" s="195">
        <f aca="true" t="shared" si="32" ref="K102:M104">SUM(B102+E102+H102)</f>
        <v>1</v>
      </c>
      <c r="L102" s="193">
        <f t="shared" si="32"/>
        <v>0</v>
      </c>
      <c r="M102" s="196">
        <f t="shared" si="32"/>
        <v>1</v>
      </c>
      <c r="N102" s="65"/>
      <c r="O102" s="65"/>
    </row>
    <row r="103" spans="1:15" ht="19.5" customHeight="1">
      <c r="A103" s="51" t="s">
        <v>294</v>
      </c>
      <c r="B103" s="195">
        <v>0</v>
      </c>
      <c r="C103" s="193">
        <v>1</v>
      </c>
      <c r="D103" s="196">
        <f>SUM(B103:C103)</f>
        <v>1</v>
      </c>
      <c r="E103" s="192">
        <v>3</v>
      </c>
      <c r="F103" s="193">
        <v>0</v>
      </c>
      <c r="G103" s="194">
        <f>SUM(E103:F103)</f>
        <v>3</v>
      </c>
      <c r="H103" s="195">
        <v>0</v>
      </c>
      <c r="I103" s="193">
        <v>2</v>
      </c>
      <c r="J103" s="196">
        <f>SUM(H103:I103)</f>
        <v>2</v>
      </c>
      <c r="K103" s="195">
        <f t="shared" si="32"/>
        <v>3</v>
      </c>
      <c r="L103" s="193">
        <f t="shared" si="32"/>
        <v>3</v>
      </c>
      <c r="M103" s="196">
        <f t="shared" si="32"/>
        <v>6</v>
      </c>
      <c r="N103" s="65"/>
      <c r="O103" s="65"/>
    </row>
    <row r="104" spans="1:15" ht="19.5" customHeight="1">
      <c r="A104" s="109" t="s">
        <v>311</v>
      </c>
      <c r="B104" s="116">
        <v>1</v>
      </c>
      <c r="C104" s="93">
        <v>1</v>
      </c>
      <c r="D104" s="196">
        <f>SUM(B104:C104)</f>
        <v>2</v>
      </c>
      <c r="E104" s="117">
        <v>4</v>
      </c>
      <c r="F104" s="93">
        <v>0</v>
      </c>
      <c r="G104" s="194">
        <f>SUM(E104:F104)</f>
        <v>4</v>
      </c>
      <c r="H104" s="116">
        <v>5</v>
      </c>
      <c r="I104" s="93">
        <v>1</v>
      </c>
      <c r="J104" s="196">
        <f>SUM(H104:I104)</f>
        <v>6</v>
      </c>
      <c r="K104" s="195">
        <f t="shared" si="32"/>
        <v>10</v>
      </c>
      <c r="L104" s="193">
        <f t="shared" si="32"/>
        <v>2</v>
      </c>
      <c r="M104" s="196">
        <f t="shared" si="32"/>
        <v>12</v>
      </c>
      <c r="N104" s="65"/>
      <c r="O104" s="65"/>
    </row>
    <row r="105" spans="1:15" ht="19.5" customHeight="1">
      <c r="A105" s="97" t="s">
        <v>6</v>
      </c>
      <c r="B105" s="98">
        <f aca="true" t="shared" si="33" ref="B105:M105">SUM(B102:B104)</f>
        <v>1</v>
      </c>
      <c r="C105" s="99">
        <f t="shared" si="33"/>
        <v>2</v>
      </c>
      <c r="D105" s="118">
        <f t="shared" si="33"/>
        <v>3</v>
      </c>
      <c r="E105" s="98">
        <f t="shared" si="33"/>
        <v>7</v>
      </c>
      <c r="F105" s="99">
        <f t="shared" si="33"/>
        <v>0</v>
      </c>
      <c r="G105" s="118">
        <f t="shared" si="33"/>
        <v>7</v>
      </c>
      <c r="H105" s="98">
        <f t="shared" si="33"/>
        <v>6</v>
      </c>
      <c r="I105" s="99">
        <f t="shared" si="33"/>
        <v>3</v>
      </c>
      <c r="J105" s="118">
        <f t="shared" si="33"/>
        <v>9</v>
      </c>
      <c r="K105" s="98">
        <f t="shared" si="33"/>
        <v>14</v>
      </c>
      <c r="L105" s="99">
        <f t="shared" si="33"/>
        <v>5</v>
      </c>
      <c r="M105" s="101">
        <f t="shared" si="33"/>
        <v>19</v>
      </c>
      <c r="N105" s="65"/>
      <c r="O105" s="65"/>
    </row>
    <row r="106" spans="1:15" ht="19.5" customHeight="1">
      <c r="A106" s="86" t="s">
        <v>82</v>
      </c>
      <c r="B106" s="92"/>
      <c r="C106" s="93"/>
      <c r="D106" s="119"/>
      <c r="E106" s="95"/>
      <c r="F106" s="93"/>
      <c r="G106" s="120"/>
      <c r="H106" s="92"/>
      <c r="I106" s="93"/>
      <c r="J106" s="119"/>
      <c r="K106" s="92"/>
      <c r="L106" s="93"/>
      <c r="M106" s="119"/>
      <c r="N106" s="65"/>
      <c r="O106" s="65"/>
    </row>
    <row r="107" spans="1:15" ht="19.5" customHeight="1">
      <c r="A107" s="51" t="s">
        <v>312</v>
      </c>
      <c r="B107" s="195">
        <v>0</v>
      </c>
      <c r="C107" s="193">
        <v>0</v>
      </c>
      <c r="D107" s="196">
        <f>SUM(B107:C107)</f>
        <v>0</v>
      </c>
      <c r="E107" s="192">
        <v>0</v>
      </c>
      <c r="F107" s="193">
        <v>0</v>
      </c>
      <c r="G107" s="194">
        <f>SUM(E107:F107)</f>
        <v>0</v>
      </c>
      <c r="H107" s="195">
        <v>1</v>
      </c>
      <c r="I107" s="193">
        <v>3</v>
      </c>
      <c r="J107" s="196">
        <f>SUM(H107:I107)</f>
        <v>4</v>
      </c>
      <c r="K107" s="195">
        <f aca="true" t="shared" si="34" ref="K107:M111">SUM(B107+E107+H107)</f>
        <v>1</v>
      </c>
      <c r="L107" s="193">
        <f t="shared" si="34"/>
        <v>3</v>
      </c>
      <c r="M107" s="196">
        <f t="shared" si="34"/>
        <v>4</v>
      </c>
      <c r="N107" s="65"/>
      <c r="O107" s="65"/>
    </row>
    <row r="108" spans="1:15" ht="19.5" customHeight="1">
      <c r="A108" s="51" t="s">
        <v>313</v>
      </c>
      <c r="B108" s="195">
        <v>0</v>
      </c>
      <c r="C108" s="193">
        <v>0</v>
      </c>
      <c r="D108" s="196">
        <f>SUM(B108:C108)</f>
        <v>0</v>
      </c>
      <c r="E108" s="192">
        <v>0</v>
      </c>
      <c r="F108" s="193">
        <v>1</v>
      </c>
      <c r="G108" s="194">
        <f>SUM(E108:F108)</f>
        <v>1</v>
      </c>
      <c r="H108" s="195">
        <v>0</v>
      </c>
      <c r="I108" s="193">
        <v>0</v>
      </c>
      <c r="J108" s="196">
        <f>SUM(H108:I108)</f>
        <v>0</v>
      </c>
      <c r="K108" s="195">
        <f t="shared" si="34"/>
        <v>0</v>
      </c>
      <c r="L108" s="193">
        <f t="shared" si="34"/>
        <v>1</v>
      </c>
      <c r="M108" s="196">
        <f t="shared" si="34"/>
        <v>1</v>
      </c>
      <c r="N108" s="65"/>
      <c r="O108" s="65"/>
    </row>
    <row r="109" spans="1:15" ht="19.5" customHeight="1">
      <c r="A109" s="51" t="s">
        <v>377</v>
      </c>
      <c r="B109" s="195">
        <v>0</v>
      </c>
      <c r="C109" s="193">
        <v>0</v>
      </c>
      <c r="D109" s="196">
        <f>SUM(B109:C109)</f>
        <v>0</v>
      </c>
      <c r="E109" s="192">
        <v>0</v>
      </c>
      <c r="F109" s="193">
        <v>0</v>
      </c>
      <c r="G109" s="194">
        <f>SUM(E109:F109)</f>
        <v>0</v>
      </c>
      <c r="H109" s="195">
        <v>0</v>
      </c>
      <c r="I109" s="193">
        <v>5</v>
      </c>
      <c r="J109" s="196">
        <f>SUM(H109:I109)</f>
        <v>5</v>
      </c>
      <c r="K109" s="195">
        <f t="shared" si="34"/>
        <v>0</v>
      </c>
      <c r="L109" s="193">
        <f t="shared" si="34"/>
        <v>5</v>
      </c>
      <c r="M109" s="196">
        <f t="shared" si="34"/>
        <v>5</v>
      </c>
      <c r="N109" s="65"/>
      <c r="O109" s="65"/>
    </row>
    <row r="110" spans="1:15" ht="19.5" customHeight="1">
      <c r="A110" s="52" t="s">
        <v>314</v>
      </c>
      <c r="B110" s="245">
        <v>9</v>
      </c>
      <c r="C110" s="198">
        <v>7</v>
      </c>
      <c r="D110" s="201">
        <f>SUM(B110:C110)</f>
        <v>16</v>
      </c>
      <c r="E110" s="246">
        <v>3</v>
      </c>
      <c r="F110" s="198">
        <v>2</v>
      </c>
      <c r="G110" s="199">
        <f>SUM(E110:F110)</f>
        <v>5</v>
      </c>
      <c r="H110" s="245">
        <v>7</v>
      </c>
      <c r="I110" s="198">
        <v>9</v>
      </c>
      <c r="J110" s="201">
        <f>SUM(H110:I110)</f>
        <v>16</v>
      </c>
      <c r="K110" s="200">
        <f t="shared" si="34"/>
        <v>19</v>
      </c>
      <c r="L110" s="198">
        <f t="shared" si="34"/>
        <v>18</v>
      </c>
      <c r="M110" s="201">
        <f t="shared" si="34"/>
        <v>37</v>
      </c>
      <c r="N110" s="65"/>
      <c r="O110" s="65"/>
    </row>
    <row r="111" spans="1:15" ht="19.5" customHeight="1">
      <c r="A111" s="53" t="s">
        <v>6</v>
      </c>
      <c r="B111" s="121">
        <f aca="true" t="shared" si="35" ref="B111:J111">SUM(B107:B110)</f>
        <v>9</v>
      </c>
      <c r="C111" s="99">
        <f t="shared" si="35"/>
        <v>7</v>
      </c>
      <c r="D111" s="118">
        <f t="shared" si="35"/>
        <v>16</v>
      </c>
      <c r="E111" s="121">
        <f t="shared" si="35"/>
        <v>3</v>
      </c>
      <c r="F111" s="99">
        <f t="shared" si="35"/>
        <v>3</v>
      </c>
      <c r="G111" s="118">
        <f t="shared" si="35"/>
        <v>6</v>
      </c>
      <c r="H111" s="121">
        <f t="shared" si="35"/>
        <v>8</v>
      </c>
      <c r="I111" s="99">
        <f t="shared" si="35"/>
        <v>17</v>
      </c>
      <c r="J111" s="118">
        <f t="shared" si="35"/>
        <v>25</v>
      </c>
      <c r="K111" s="121">
        <f t="shared" si="34"/>
        <v>20</v>
      </c>
      <c r="L111" s="99">
        <f t="shared" si="34"/>
        <v>27</v>
      </c>
      <c r="M111" s="101">
        <f t="shared" si="34"/>
        <v>47</v>
      </c>
      <c r="N111" s="65"/>
      <c r="O111" s="65"/>
    </row>
    <row r="112" spans="1:15" ht="24" customHeight="1" thickBot="1">
      <c r="A112" s="122" t="s">
        <v>315</v>
      </c>
      <c r="B112" s="123">
        <f>SUM(B91+B94+B100+B105+B111)</f>
        <v>455</v>
      </c>
      <c r="C112" s="127">
        <f aca="true" t="shared" si="36" ref="C112:M112">SUM(C91+C94+C100+C105+C111)</f>
        <v>103</v>
      </c>
      <c r="D112" s="126">
        <f t="shared" si="36"/>
        <v>558</v>
      </c>
      <c r="E112" s="123">
        <f t="shared" si="36"/>
        <v>214</v>
      </c>
      <c r="F112" s="127">
        <f t="shared" si="36"/>
        <v>159</v>
      </c>
      <c r="G112" s="126">
        <f t="shared" si="36"/>
        <v>373</v>
      </c>
      <c r="H112" s="123">
        <f t="shared" si="36"/>
        <v>37</v>
      </c>
      <c r="I112" s="127">
        <f t="shared" si="36"/>
        <v>80</v>
      </c>
      <c r="J112" s="126">
        <f t="shared" si="36"/>
        <v>117</v>
      </c>
      <c r="K112" s="123">
        <f t="shared" si="36"/>
        <v>706</v>
      </c>
      <c r="L112" s="127">
        <f t="shared" si="36"/>
        <v>342</v>
      </c>
      <c r="M112" s="247">
        <f t="shared" si="36"/>
        <v>1048</v>
      </c>
      <c r="N112" s="65"/>
      <c r="O112" s="65"/>
    </row>
    <row r="113" spans="1:15" ht="19.5" customHeight="1" thickTop="1">
      <c r="A113" s="110" t="s">
        <v>111</v>
      </c>
      <c r="B113" s="248"/>
      <c r="C113" s="104"/>
      <c r="D113" s="249"/>
      <c r="E113" s="107"/>
      <c r="F113" s="104"/>
      <c r="G113" s="107"/>
      <c r="H113" s="248"/>
      <c r="I113" s="104"/>
      <c r="J113" s="107"/>
      <c r="K113" s="248"/>
      <c r="L113" s="104"/>
      <c r="M113" s="108"/>
      <c r="N113" s="65"/>
      <c r="O113" s="65"/>
    </row>
    <row r="114" spans="1:15" ht="19.5" customHeight="1">
      <c r="A114" s="250" t="s">
        <v>378</v>
      </c>
      <c r="B114" s="248">
        <v>0</v>
      </c>
      <c r="C114" s="104">
        <v>0</v>
      </c>
      <c r="D114" s="251">
        <f>SUM(B114:C114)</f>
        <v>0</v>
      </c>
      <c r="E114" s="107">
        <v>0</v>
      </c>
      <c r="F114" s="104">
        <v>0</v>
      </c>
      <c r="G114" s="107">
        <f>SUM(E114:F114)</f>
        <v>0</v>
      </c>
      <c r="H114" s="116">
        <v>1</v>
      </c>
      <c r="I114" s="104">
        <v>0</v>
      </c>
      <c r="J114" s="107">
        <f>SUM(H114:I114)</f>
        <v>1</v>
      </c>
      <c r="K114" s="200">
        <f>SUM(B114+E114+H114)</f>
        <v>1</v>
      </c>
      <c r="L114" s="198">
        <f>SUM(C114+F114+I114)</f>
        <v>0</v>
      </c>
      <c r="M114" s="201">
        <f>SUM(D114+G114+J114)</f>
        <v>1</v>
      </c>
      <c r="N114" s="65"/>
      <c r="O114" s="65"/>
    </row>
    <row r="115" spans="1:15" ht="19.5" customHeight="1" thickBot="1">
      <c r="A115" s="252" t="s">
        <v>379</v>
      </c>
      <c r="B115" s="253">
        <f>SUM(B114)</f>
        <v>0</v>
      </c>
      <c r="C115" s="254">
        <f aca="true" t="shared" si="37" ref="C115:M115">SUM(C114)</f>
        <v>0</v>
      </c>
      <c r="D115" s="255">
        <f t="shared" si="37"/>
        <v>0</v>
      </c>
      <c r="E115" s="253">
        <f t="shared" si="37"/>
        <v>0</v>
      </c>
      <c r="F115" s="254">
        <f t="shared" si="37"/>
        <v>0</v>
      </c>
      <c r="G115" s="255">
        <f t="shared" si="37"/>
        <v>0</v>
      </c>
      <c r="H115" s="253">
        <f t="shared" si="37"/>
        <v>1</v>
      </c>
      <c r="I115" s="254">
        <f t="shared" si="37"/>
        <v>0</v>
      </c>
      <c r="J115" s="255">
        <f t="shared" si="37"/>
        <v>1</v>
      </c>
      <c r="K115" s="253">
        <f t="shared" si="37"/>
        <v>1</v>
      </c>
      <c r="L115" s="254">
        <f t="shared" si="37"/>
        <v>0</v>
      </c>
      <c r="M115" s="261">
        <f t="shared" si="37"/>
        <v>1</v>
      </c>
      <c r="N115" s="65"/>
      <c r="O115" s="65"/>
    </row>
    <row r="116" spans="1:15" ht="25.5" customHeight="1" thickBot="1">
      <c r="A116" s="256" t="s">
        <v>316</v>
      </c>
      <c r="B116" s="257">
        <f aca="true" t="shared" si="38" ref="B116:M116">SUM(B76+B112+B115)</f>
        <v>476</v>
      </c>
      <c r="C116" s="257">
        <f t="shared" si="38"/>
        <v>153</v>
      </c>
      <c r="D116" s="257">
        <f t="shared" si="38"/>
        <v>629</v>
      </c>
      <c r="E116" s="257">
        <f t="shared" si="38"/>
        <v>530</v>
      </c>
      <c r="F116" s="257">
        <f t="shared" si="38"/>
        <v>1273</v>
      </c>
      <c r="G116" s="257">
        <f t="shared" si="38"/>
        <v>1803</v>
      </c>
      <c r="H116" s="257">
        <f t="shared" si="38"/>
        <v>139</v>
      </c>
      <c r="I116" s="257">
        <f t="shared" si="38"/>
        <v>331</v>
      </c>
      <c r="J116" s="257">
        <f t="shared" si="38"/>
        <v>470</v>
      </c>
      <c r="K116" s="257">
        <f t="shared" si="38"/>
        <v>1145</v>
      </c>
      <c r="L116" s="257">
        <f t="shared" si="38"/>
        <v>1757</v>
      </c>
      <c r="M116" s="258">
        <f t="shared" si="38"/>
        <v>2902</v>
      </c>
      <c r="N116" s="65"/>
      <c r="O116" s="65"/>
    </row>
    <row r="117" spans="1:15" ht="19.5" customHeight="1">
      <c r="A117" s="639" t="s">
        <v>396</v>
      </c>
      <c r="B117" s="259"/>
      <c r="C117" s="259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60"/>
      <c r="O117" s="260"/>
    </row>
    <row r="118" spans="2:15" ht="19.5" customHeight="1">
      <c r="B118" s="259"/>
      <c r="C118" s="259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60"/>
      <c r="O118" s="260"/>
    </row>
  </sheetData>
  <sheetProtection/>
  <mergeCells count="13">
    <mergeCell ref="B44:D44"/>
    <mergeCell ref="E44:G44"/>
    <mergeCell ref="H44:J44"/>
    <mergeCell ref="A79:M79"/>
    <mergeCell ref="B80:D80"/>
    <mergeCell ref="E80:G80"/>
    <mergeCell ref="H80:J80"/>
    <mergeCell ref="A4:A5"/>
    <mergeCell ref="B4:D4"/>
    <mergeCell ref="E4:G4"/>
    <mergeCell ref="H4:J4"/>
    <mergeCell ref="A42:O42"/>
    <mergeCell ref="A44:A45"/>
  </mergeCells>
  <printOptions/>
  <pageMargins left="0.35433070866141736" right="0.11811023622047245" top="0.3937007874015748" bottom="0.11811023622047245" header="0.5118110236220472" footer="0"/>
  <pageSetup firstPageNumber="34" useFirstPageNumber="1" horizontalDpi="600" verticalDpi="600" orientation="portrait" paperSize="9" r:id="rId1"/>
  <headerFooter alignWithMargins="0">
    <oddFooter>&amp;L&amp;"Angsana New,ธรรมดา"&amp;12กลุ่มภารกิจทะเบียนนิสิตและบริการการศึกษา&amp;C&amp;"Angsana New,ธรรมดา"&amp;14หน้าที่ &amp;P&amp;R&amp;12ข้อมูล ณ วันที่ 1 กรกฎาคม 2553</oddFooter>
  </headerFooter>
  <rowBreaks count="2" manualBreakCount="2">
    <brk id="40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C8" sqref="C8"/>
    </sheetView>
  </sheetViews>
  <sheetFormatPr defaultColWidth="9.00390625" defaultRowHeight="22.5" customHeight="1"/>
  <cols>
    <col min="1" max="1" width="28.125" style="344" customWidth="1"/>
    <col min="2" max="2" width="6.875" style="344" customWidth="1"/>
    <col min="3" max="3" width="6.75390625" style="344" customWidth="1"/>
    <col min="4" max="4" width="6.50390625" style="344" customWidth="1"/>
    <col min="5" max="5" width="7.125" style="344" customWidth="1"/>
    <col min="6" max="6" width="6.00390625" style="344" customWidth="1"/>
    <col min="7" max="7" width="6.375" style="344" customWidth="1"/>
    <col min="8" max="8" width="8.375" style="344" customWidth="1"/>
    <col min="9" max="9" width="8.50390625" style="344" customWidth="1"/>
    <col min="10" max="16384" width="9.00390625" style="344" customWidth="1"/>
  </cols>
  <sheetData>
    <row r="1" spans="1:9" ht="22.5" customHeight="1">
      <c r="A1" s="640" t="s">
        <v>382</v>
      </c>
      <c r="B1" s="640"/>
      <c r="C1" s="640"/>
      <c r="D1" s="640"/>
      <c r="E1" s="640"/>
      <c r="F1" s="640"/>
      <c r="G1" s="640"/>
      <c r="H1" s="640"/>
      <c r="I1" s="640"/>
    </row>
    <row r="2" spans="1:9" ht="22.5" customHeight="1">
      <c r="A2" s="640" t="s">
        <v>383</v>
      </c>
      <c r="B2" s="640"/>
      <c r="C2" s="640"/>
      <c r="D2" s="640"/>
      <c r="E2" s="640"/>
      <c r="F2" s="640"/>
      <c r="G2" s="640"/>
      <c r="H2" s="640"/>
      <c r="I2" s="640"/>
    </row>
    <row r="3" spans="2:9" ht="22.5" customHeight="1" thickBot="1">
      <c r="B3" s="346"/>
      <c r="C3" s="343"/>
      <c r="D3" s="343"/>
      <c r="E3" s="343"/>
      <c r="F3" s="343"/>
      <c r="G3" s="343"/>
      <c r="H3" s="343"/>
      <c r="I3" s="346"/>
    </row>
    <row r="4" spans="1:9" ht="22.5" customHeight="1">
      <c r="A4" s="663" t="s">
        <v>216</v>
      </c>
      <c r="B4" s="665" t="s">
        <v>169</v>
      </c>
      <c r="C4" s="667" t="s">
        <v>170</v>
      </c>
      <c r="D4" s="648"/>
      <c r="E4" s="668"/>
      <c r="F4" s="648" t="s">
        <v>171</v>
      </c>
      <c r="G4" s="648"/>
      <c r="H4" s="648"/>
      <c r="I4" s="441" t="s">
        <v>172</v>
      </c>
    </row>
    <row r="5" spans="1:9" ht="22.5" customHeight="1" thickBot="1">
      <c r="A5" s="664"/>
      <c r="B5" s="666"/>
      <c r="C5" s="442" t="s">
        <v>4</v>
      </c>
      <c r="D5" s="443" t="s">
        <v>5</v>
      </c>
      <c r="E5" s="444" t="s">
        <v>6</v>
      </c>
      <c r="F5" s="445" t="s">
        <v>4</v>
      </c>
      <c r="G5" s="443" t="s">
        <v>5</v>
      </c>
      <c r="H5" s="446" t="s">
        <v>7</v>
      </c>
      <c r="I5" s="447" t="s">
        <v>176</v>
      </c>
    </row>
    <row r="6" spans="1:9" ht="22.5" customHeight="1">
      <c r="A6" s="448" t="s">
        <v>118</v>
      </c>
      <c r="B6" s="449"/>
      <c r="C6" s="450"/>
      <c r="D6" s="451"/>
      <c r="E6" s="452"/>
      <c r="F6" s="453"/>
      <c r="G6" s="451"/>
      <c r="H6" s="454"/>
      <c r="I6" s="423"/>
    </row>
    <row r="7" spans="1:9" ht="22.5" customHeight="1">
      <c r="A7" s="455" t="s">
        <v>209</v>
      </c>
      <c r="B7" s="405"/>
      <c r="C7" s="456"/>
      <c r="D7" s="361"/>
      <c r="E7" s="359"/>
      <c r="F7" s="360"/>
      <c r="G7" s="361"/>
      <c r="H7" s="457"/>
      <c r="I7" s="356"/>
    </row>
    <row r="8" spans="1:9" ht="22.5" customHeight="1">
      <c r="A8" s="458" t="s">
        <v>210</v>
      </c>
      <c r="B8" s="362">
        <v>50</v>
      </c>
      <c r="C8" s="459">
        <v>2</v>
      </c>
      <c r="D8" s="460">
        <v>31</v>
      </c>
      <c r="E8" s="368">
        <f>SUM(C8+D8)</f>
        <v>33</v>
      </c>
      <c r="F8" s="461">
        <v>2</v>
      </c>
      <c r="G8" s="460">
        <v>26</v>
      </c>
      <c r="H8" s="418">
        <f>SUM(F8+G8)</f>
        <v>28</v>
      </c>
      <c r="I8" s="356">
        <v>5</v>
      </c>
    </row>
    <row r="9" spans="1:9" ht="22.5" customHeight="1">
      <c r="A9" s="458" t="s">
        <v>211</v>
      </c>
      <c r="B9" s="362">
        <v>50</v>
      </c>
      <c r="C9" s="459">
        <v>4</v>
      </c>
      <c r="D9" s="460">
        <v>56</v>
      </c>
      <c r="E9" s="368">
        <f>SUM(C9+D9)</f>
        <v>60</v>
      </c>
      <c r="F9" s="461">
        <v>4</v>
      </c>
      <c r="G9" s="460">
        <v>54</v>
      </c>
      <c r="H9" s="418">
        <f>SUM(F9+G9)</f>
        <v>58</v>
      </c>
      <c r="I9" s="356">
        <v>2</v>
      </c>
    </row>
    <row r="10" spans="1:9" ht="22.5" customHeight="1">
      <c r="A10" s="462" t="s">
        <v>212</v>
      </c>
      <c r="B10" s="463">
        <v>60</v>
      </c>
      <c r="C10" s="464">
        <v>5</v>
      </c>
      <c r="D10" s="370">
        <v>103</v>
      </c>
      <c r="E10" s="368">
        <f>SUM(C10+D10)</f>
        <v>108</v>
      </c>
      <c r="F10" s="369">
        <v>5</v>
      </c>
      <c r="G10" s="370">
        <v>94</v>
      </c>
      <c r="H10" s="418">
        <f>SUM(F10+G10)</f>
        <v>99</v>
      </c>
      <c r="I10" s="365">
        <v>9</v>
      </c>
    </row>
    <row r="11" spans="1:9" ht="22.5" customHeight="1">
      <c r="A11" s="465" t="s">
        <v>213</v>
      </c>
      <c r="B11" s="466">
        <v>50</v>
      </c>
      <c r="C11" s="467">
        <v>6</v>
      </c>
      <c r="D11" s="378">
        <v>48</v>
      </c>
      <c r="E11" s="376">
        <f>SUM(C11+D11)</f>
        <v>54</v>
      </c>
      <c r="F11" s="377">
        <v>5</v>
      </c>
      <c r="G11" s="378">
        <v>44</v>
      </c>
      <c r="H11" s="468">
        <f>SUM(F11+G11)</f>
        <v>49</v>
      </c>
      <c r="I11" s="373">
        <v>5</v>
      </c>
    </row>
    <row r="12" spans="1:9" ht="22.5" customHeight="1" thickBot="1">
      <c r="A12" s="469" t="s">
        <v>217</v>
      </c>
      <c r="B12" s="380">
        <f>SUM(B8:B11)</f>
        <v>210</v>
      </c>
      <c r="C12" s="470">
        <f aca="true" t="shared" si="0" ref="C12:I12">SUM(C8:C11)</f>
        <v>17</v>
      </c>
      <c r="D12" s="471">
        <f t="shared" si="0"/>
        <v>238</v>
      </c>
      <c r="E12" s="384">
        <f t="shared" si="0"/>
        <v>255</v>
      </c>
      <c r="F12" s="472">
        <f t="shared" si="0"/>
        <v>16</v>
      </c>
      <c r="G12" s="471">
        <f t="shared" si="0"/>
        <v>218</v>
      </c>
      <c r="H12" s="387">
        <f t="shared" si="0"/>
        <v>234</v>
      </c>
      <c r="I12" s="381">
        <f t="shared" si="0"/>
        <v>21</v>
      </c>
    </row>
    <row r="13" spans="1:9" ht="22.5" customHeight="1" thickTop="1">
      <c r="A13" s="473" t="s">
        <v>218</v>
      </c>
      <c r="B13" s="474"/>
      <c r="C13" s="456"/>
      <c r="D13" s="361"/>
      <c r="E13" s="359"/>
      <c r="F13" s="360"/>
      <c r="G13" s="361"/>
      <c r="H13" s="457"/>
      <c r="I13" s="356"/>
    </row>
    <row r="14" spans="1:9" ht="22.5" customHeight="1">
      <c r="A14" s="455" t="s">
        <v>209</v>
      </c>
      <c r="B14" s="405"/>
      <c r="C14" s="456"/>
      <c r="D14" s="361"/>
      <c r="E14" s="359"/>
      <c r="F14" s="360"/>
      <c r="G14" s="361"/>
      <c r="H14" s="457"/>
      <c r="I14" s="356"/>
    </row>
    <row r="15" spans="1:9" ht="22.5" customHeight="1">
      <c r="A15" s="458" t="s">
        <v>210</v>
      </c>
      <c r="B15" s="405">
        <v>40</v>
      </c>
      <c r="C15" s="459">
        <v>0</v>
      </c>
      <c r="D15" s="460">
        <v>7</v>
      </c>
      <c r="E15" s="368">
        <f>SUM(C15+D15)</f>
        <v>7</v>
      </c>
      <c r="F15" s="461">
        <v>0</v>
      </c>
      <c r="G15" s="460">
        <v>6</v>
      </c>
      <c r="H15" s="418">
        <f>SUM(F15+G15)</f>
        <v>6</v>
      </c>
      <c r="I15" s="356">
        <v>1</v>
      </c>
    </row>
    <row r="16" spans="1:9" ht="22.5" customHeight="1">
      <c r="A16" s="458" t="s">
        <v>211</v>
      </c>
      <c r="B16" s="405">
        <v>50</v>
      </c>
      <c r="C16" s="459">
        <v>0</v>
      </c>
      <c r="D16" s="460">
        <v>23</v>
      </c>
      <c r="E16" s="368">
        <f>SUM(C16+D16)</f>
        <v>23</v>
      </c>
      <c r="F16" s="461">
        <v>0</v>
      </c>
      <c r="G16" s="460">
        <v>21</v>
      </c>
      <c r="H16" s="418">
        <f>SUM(F16+G16)</f>
        <v>21</v>
      </c>
      <c r="I16" s="356">
        <v>2</v>
      </c>
    </row>
    <row r="17" spans="1:9" ht="22.5" customHeight="1">
      <c r="A17" s="458" t="s">
        <v>219</v>
      </c>
      <c r="B17" s="661">
        <v>140</v>
      </c>
      <c r="C17" s="459">
        <v>5</v>
      </c>
      <c r="D17" s="460">
        <v>86</v>
      </c>
      <c r="E17" s="368">
        <f>SUM(C17+D17)</f>
        <v>91</v>
      </c>
      <c r="F17" s="461">
        <v>4</v>
      </c>
      <c r="G17" s="460">
        <v>75</v>
      </c>
      <c r="H17" s="418">
        <f>SUM(F17+G17)</f>
        <v>79</v>
      </c>
      <c r="I17" s="356">
        <v>12</v>
      </c>
    </row>
    <row r="18" spans="1:9" ht="22.5" customHeight="1">
      <c r="A18" s="458" t="s">
        <v>220</v>
      </c>
      <c r="B18" s="662"/>
      <c r="C18" s="459">
        <v>5</v>
      </c>
      <c r="D18" s="460">
        <v>86</v>
      </c>
      <c r="E18" s="368">
        <f>SUM(C18+D18)</f>
        <v>91</v>
      </c>
      <c r="F18" s="461">
        <v>4</v>
      </c>
      <c r="G18" s="460">
        <v>72</v>
      </c>
      <c r="H18" s="418">
        <f>SUM(F18+G18)</f>
        <v>76</v>
      </c>
      <c r="I18" s="356">
        <v>15</v>
      </c>
    </row>
    <row r="19" spans="1:9" ht="22.5" customHeight="1">
      <c r="A19" s="462" t="s">
        <v>213</v>
      </c>
      <c r="B19" s="463">
        <v>50</v>
      </c>
      <c r="C19" s="464">
        <v>5</v>
      </c>
      <c r="D19" s="370">
        <v>46</v>
      </c>
      <c r="E19" s="368">
        <f>SUM(C19+D19)</f>
        <v>51</v>
      </c>
      <c r="F19" s="369">
        <v>5</v>
      </c>
      <c r="G19" s="370">
        <v>37</v>
      </c>
      <c r="H19" s="418">
        <f>SUM(F19+G19)</f>
        <v>42</v>
      </c>
      <c r="I19" s="365">
        <v>9</v>
      </c>
    </row>
    <row r="20" spans="1:9" ht="22.5" customHeight="1" thickBot="1">
      <c r="A20" s="469" t="s">
        <v>6</v>
      </c>
      <c r="B20" s="475">
        <f aca="true" t="shared" si="1" ref="B20:I20">SUM(B15:B19)</f>
        <v>280</v>
      </c>
      <c r="C20" s="470">
        <f t="shared" si="1"/>
        <v>15</v>
      </c>
      <c r="D20" s="471">
        <f t="shared" si="1"/>
        <v>248</v>
      </c>
      <c r="E20" s="384">
        <f t="shared" si="1"/>
        <v>263</v>
      </c>
      <c r="F20" s="472">
        <f t="shared" si="1"/>
        <v>13</v>
      </c>
      <c r="G20" s="471">
        <f t="shared" si="1"/>
        <v>211</v>
      </c>
      <c r="H20" s="387">
        <f t="shared" si="1"/>
        <v>224</v>
      </c>
      <c r="I20" s="381">
        <f t="shared" si="1"/>
        <v>39</v>
      </c>
    </row>
    <row r="21" spans="1:9" ht="22.5" customHeight="1" thickTop="1">
      <c r="A21" s="455" t="s">
        <v>202</v>
      </c>
      <c r="B21" s="405"/>
      <c r="C21" s="456"/>
      <c r="D21" s="361"/>
      <c r="E21" s="359"/>
      <c r="F21" s="360"/>
      <c r="G21" s="361"/>
      <c r="H21" s="457"/>
      <c r="I21" s="356"/>
    </row>
    <row r="22" spans="1:9" ht="22.5" customHeight="1">
      <c r="A22" s="476" t="s">
        <v>221</v>
      </c>
      <c r="B22" s="477">
        <v>50</v>
      </c>
      <c r="C22" s="478">
        <v>13</v>
      </c>
      <c r="D22" s="422">
        <v>14</v>
      </c>
      <c r="E22" s="479">
        <f>SUM(C22+D22)</f>
        <v>27</v>
      </c>
      <c r="F22" s="421">
        <v>13</v>
      </c>
      <c r="G22" s="422">
        <v>13</v>
      </c>
      <c r="H22" s="480">
        <f>SUM(F22+G22)</f>
        <v>26</v>
      </c>
      <c r="I22" s="423">
        <v>1</v>
      </c>
    </row>
    <row r="23" spans="1:9" ht="22.5" customHeight="1">
      <c r="A23" s="465" t="s">
        <v>222</v>
      </c>
      <c r="B23" s="466">
        <v>100</v>
      </c>
      <c r="C23" s="467">
        <v>101</v>
      </c>
      <c r="D23" s="378">
        <v>86</v>
      </c>
      <c r="E23" s="376">
        <f>SUM(C23+D23)</f>
        <v>187</v>
      </c>
      <c r="F23" s="377">
        <v>91</v>
      </c>
      <c r="G23" s="378">
        <v>80</v>
      </c>
      <c r="H23" s="468">
        <f>SUM(F23+G23)</f>
        <v>171</v>
      </c>
      <c r="I23" s="373">
        <v>16</v>
      </c>
    </row>
    <row r="24" spans="1:9" ht="22.5" customHeight="1">
      <c r="A24" s="481" t="s">
        <v>6</v>
      </c>
      <c r="B24" s="482">
        <f>SUM(B22:B23)</f>
        <v>150</v>
      </c>
      <c r="C24" s="483">
        <f aca="true" t="shared" si="2" ref="C24:I24">SUM(C22:C23)</f>
        <v>114</v>
      </c>
      <c r="D24" s="484">
        <f t="shared" si="2"/>
        <v>100</v>
      </c>
      <c r="E24" s="485">
        <f t="shared" si="2"/>
        <v>214</v>
      </c>
      <c r="F24" s="486">
        <f t="shared" si="2"/>
        <v>104</v>
      </c>
      <c r="G24" s="484">
        <f t="shared" si="2"/>
        <v>93</v>
      </c>
      <c r="H24" s="487">
        <f t="shared" si="2"/>
        <v>197</v>
      </c>
      <c r="I24" s="488">
        <f t="shared" si="2"/>
        <v>17</v>
      </c>
    </row>
    <row r="25" spans="1:9" ht="22.5" customHeight="1" thickBot="1">
      <c r="A25" s="469" t="s">
        <v>223</v>
      </c>
      <c r="B25" s="489">
        <f>SUM(B20+B24)</f>
        <v>430</v>
      </c>
      <c r="C25" s="489">
        <f aca="true" t="shared" si="3" ref="C25:I25">SUM(C20+C24)</f>
        <v>129</v>
      </c>
      <c r="D25" s="489">
        <f t="shared" si="3"/>
        <v>348</v>
      </c>
      <c r="E25" s="428">
        <f t="shared" si="3"/>
        <v>477</v>
      </c>
      <c r="F25" s="490">
        <f t="shared" si="3"/>
        <v>117</v>
      </c>
      <c r="G25" s="489">
        <f t="shared" si="3"/>
        <v>304</v>
      </c>
      <c r="H25" s="491">
        <f t="shared" si="3"/>
        <v>421</v>
      </c>
      <c r="I25" s="424">
        <f t="shared" si="3"/>
        <v>56</v>
      </c>
    </row>
    <row r="26" spans="1:9" ht="22.5" customHeight="1" thickBot="1" thickTop="1">
      <c r="A26" s="492" t="s">
        <v>7</v>
      </c>
      <c r="B26" s="489">
        <f>SUM(B12+B25)</f>
        <v>640</v>
      </c>
      <c r="C26" s="489">
        <f aca="true" t="shared" si="4" ref="C26:I26">SUM(C12+C25)</f>
        <v>146</v>
      </c>
      <c r="D26" s="489">
        <f t="shared" si="4"/>
        <v>586</v>
      </c>
      <c r="E26" s="428">
        <f t="shared" si="4"/>
        <v>732</v>
      </c>
      <c r="F26" s="490">
        <f t="shared" si="4"/>
        <v>133</v>
      </c>
      <c r="G26" s="489">
        <f t="shared" si="4"/>
        <v>522</v>
      </c>
      <c r="H26" s="493">
        <f t="shared" si="4"/>
        <v>655</v>
      </c>
      <c r="I26" s="424">
        <f t="shared" si="4"/>
        <v>77</v>
      </c>
    </row>
    <row r="27" spans="2:9" ht="22.5" customHeight="1" thickTop="1">
      <c r="B27" s="343"/>
      <c r="C27" s="343"/>
      <c r="D27" s="343"/>
      <c r="E27" s="343"/>
      <c r="F27" s="343"/>
      <c r="G27" s="343"/>
      <c r="H27" s="343"/>
      <c r="I27" s="343"/>
    </row>
    <row r="28" spans="1:9" ht="22.5" customHeight="1">
      <c r="A28" s="656" t="s">
        <v>384</v>
      </c>
      <c r="B28" s="656"/>
      <c r="C28" s="656"/>
      <c r="D28" s="656"/>
      <c r="E28" s="656"/>
      <c r="F28" s="656"/>
      <c r="G28" s="656"/>
      <c r="H28" s="656"/>
      <c r="I28" s="656"/>
    </row>
    <row r="29" spans="1:9" ht="22.5" customHeight="1">
      <c r="A29" s="494"/>
      <c r="B29" s="495"/>
      <c r="C29" s="343"/>
      <c r="D29" s="343"/>
      <c r="E29" s="343"/>
      <c r="I29" s="496"/>
    </row>
    <row r="30" spans="1:9" ht="22.5" customHeight="1">
      <c r="A30" s="657" t="s">
        <v>224</v>
      </c>
      <c r="B30" s="659" t="s">
        <v>169</v>
      </c>
      <c r="C30" s="650" t="s">
        <v>170</v>
      </c>
      <c r="D30" s="651"/>
      <c r="E30" s="652"/>
      <c r="F30" s="651" t="s">
        <v>171</v>
      </c>
      <c r="G30" s="651"/>
      <c r="H30" s="651"/>
      <c r="I30" s="398" t="s">
        <v>172</v>
      </c>
    </row>
    <row r="31" spans="1:9" ht="22.5" customHeight="1">
      <c r="A31" s="658"/>
      <c r="B31" s="658"/>
      <c r="C31" s="499" t="s">
        <v>4</v>
      </c>
      <c r="D31" s="500" t="s">
        <v>5</v>
      </c>
      <c r="E31" s="501" t="s">
        <v>6</v>
      </c>
      <c r="F31" s="502" t="s">
        <v>4</v>
      </c>
      <c r="G31" s="500" t="s">
        <v>5</v>
      </c>
      <c r="H31" s="503" t="s">
        <v>7</v>
      </c>
      <c r="I31" s="504" t="s">
        <v>176</v>
      </c>
    </row>
    <row r="32" spans="1:9" ht="22.5" customHeight="1">
      <c r="A32" s="505" t="s">
        <v>225</v>
      </c>
      <c r="B32" s="506"/>
      <c r="C32" s="464"/>
      <c r="D32" s="370"/>
      <c r="E32" s="368"/>
      <c r="F32" s="507"/>
      <c r="G32" s="508"/>
      <c r="H32" s="418"/>
      <c r="I32" s="419"/>
    </row>
    <row r="33" spans="1:9" ht="22.5" customHeight="1">
      <c r="A33" s="462" t="s">
        <v>385</v>
      </c>
      <c r="B33" s="653">
        <v>70</v>
      </c>
      <c r="C33" s="464">
        <v>8</v>
      </c>
      <c r="D33" s="370">
        <v>17</v>
      </c>
      <c r="E33" s="509">
        <f>SUM(C33+D33)</f>
        <v>25</v>
      </c>
      <c r="F33" s="369">
        <v>7</v>
      </c>
      <c r="G33" s="370">
        <v>17</v>
      </c>
      <c r="H33" s="510">
        <f>SUM(F33+G33)</f>
        <v>24</v>
      </c>
      <c r="I33" s="365">
        <v>1</v>
      </c>
    </row>
    <row r="34" spans="1:9" ht="22.5" customHeight="1">
      <c r="A34" s="458" t="s">
        <v>386</v>
      </c>
      <c r="B34" s="660"/>
      <c r="C34" s="464">
        <v>12</v>
      </c>
      <c r="D34" s="370">
        <v>28</v>
      </c>
      <c r="E34" s="509">
        <f>SUM(C34+D34)</f>
        <v>40</v>
      </c>
      <c r="F34" s="369">
        <v>12</v>
      </c>
      <c r="G34" s="370">
        <v>28</v>
      </c>
      <c r="H34" s="510">
        <f>SUM(F34+G34)</f>
        <v>40</v>
      </c>
      <c r="I34" s="365" t="s">
        <v>128</v>
      </c>
    </row>
    <row r="35" spans="1:9" ht="22.5" customHeight="1">
      <c r="A35" s="511" t="s">
        <v>6</v>
      </c>
      <c r="B35" s="497">
        <f aca="true" t="shared" si="5" ref="B35:H35">SUM(B33:B34)</f>
        <v>70</v>
      </c>
      <c r="C35" s="512">
        <f t="shared" si="5"/>
        <v>20</v>
      </c>
      <c r="D35" s="513">
        <f t="shared" si="5"/>
        <v>45</v>
      </c>
      <c r="E35" s="514">
        <f t="shared" si="5"/>
        <v>65</v>
      </c>
      <c r="F35" s="515">
        <f t="shared" si="5"/>
        <v>19</v>
      </c>
      <c r="G35" s="513">
        <f t="shared" si="5"/>
        <v>45</v>
      </c>
      <c r="H35" s="516">
        <f t="shared" si="5"/>
        <v>64</v>
      </c>
      <c r="I35" s="517">
        <f>SUM(I33)</f>
        <v>1</v>
      </c>
    </row>
    <row r="36" spans="1:9" ht="22.5" customHeight="1">
      <c r="A36" s="458" t="s">
        <v>227</v>
      </c>
      <c r="B36" s="362">
        <v>10</v>
      </c>
      <c r="C36" s="459">
        <v>3</v>
      </c>
      <c r="D36" s="460">
        <v>6</v>
      </c>
      <c r="E36" s="518">
        <f aca="true" t="shared" si="6" ref="E36:E49">SUM(C36+D36)</f>
        <v>9</v>
      </c>
      <c r="F36" s="461">
        <v>3</v>
      </c>
      <c r="G36" s="460">
        <v>6</v>
      </c>
      <c r="H36" s="519">
        <f aca="true" t="shared" si="7" ref="H36:H49">SUM(F36+G36)</f>
        <v>9</v>
      </c>
      <c r="I36" s="356" t="s">
        <v>128</v>
      </c>
    </row>
    <row r="37" spans="1:9" ht="22.5" customHeight="1">
      <c r="A37" s="458" t="s">
        <v>228</v>
      </c>
      <c r="B37" s="463">
        <v>10</v>
      </c>
      <c r="C37" s="464">
        <v>1</v>
      </c>
      <c r="D37" s="370">
        <v>7</v>
      </c>
      <c r="E37" s="509">
        <f t="shared" si="6"/>
        <v>8</v>
      </c>
      <c r="F37" s="369">
        <v>1</v>
      </c>
      <c r="G37" s="370">
        <v>6</v>
      </c>
      <c r="H37" s="510">
        <f t="shared" si="7"/>
        <v>7</v>
      </c>
      <c r="I37" s="365">
        <v>1</v>
      </c>
    </row>
    <row r="38" spans="1:9" ht="22.5" customHeight="1">
      <c r="A38" s="458" t="s">
        <v>234</v>
      </c>
      <c r="B38" s="463">
        <v>10</v>
      </c>
      <c r="C38" s="464">
        <v>5</v>
      </c>
      <c r="D38" s="370">
        <v>5</v>
      </c>
      <c r="E38" s="509">
        <f t="shared" si="6"/>
        <v>10</v>
      </c>
      <c r="F38" s="369">
        <v>5</v>
      </c>
      <c r="G38" s="370">
        <v>5</v>
      </c>
      <c r="H38" s="510">
        <f t="shared" si="7"/>
        <v>10</v>
      </c>
      <c r="I38" s="365" t="s">
        <v>128</v>
      </c>
    </row>
    <row r="39" spans="1:9" ht="22.5" customHeight="1">
      <c r="A39" s="462" t="s">
        <v>230</v>
      </c>
      <c r="B39" s="463">
        <v>10</v>
      </c>
      <c r="C39" s="464">
        <v>0</v>
      </c>
      <c r="D39" s="370">
        <v>0</v>
      </c>
      <c r="E39" s="509">
        <f t="shared" si="6"/>
        <v>0</v>
      </c>
      <c r="F39" s="369">
        <v>0</v>
      </c>
      <c r="G39" s="370">
        <v>0</v>
      </c>
      <c r="H39" s="510">
        <f t="shared" si="7"/>
        <v>0</v>
      </c>
      <c r="I39" s="365" t="s">
        <v>128</v>
      </c>
    </row>
    <row r="40" spans="1:9" ht="22.5" customHeight="1">
      <c r="A40" s="462" t="s">
        <v>231</v>
      </c>
      <c r="B40" s="463">
        <v>10</v>
      </c>
      <c r="C40" s="464">
        <v>6</v>
      </c>
      <c r="D40" s="370">
        <v>10</v>
      </c>
      <c r="E40" s="509">
        <f t="shared" si="6"/>
        <v>16</v>
      </c>
      <c r="F40" s="369">
        <v>6</v>
      </c>
      <c r="G40" s="370">
        <v>9</v>
      </c>
      <c r="H40" s="510">
        <f t="shared" si="7"/>
        <v>15</v>
      </c>
      <c r="I40" s="365">
        <v>1</v>
      </c>
    </row>
    <row r="41" spans="1:9" ht="22.5" customHeight="1">
      <c r="A41" s="462" t="s">
        <v>233</v>
      </c>
      <c r="B41" s="463">
        <v>10</v>
      </c>
      <c r="C41" s="464">
        <v>2</v>
      </c>
      <c r="D41" s="370">
        <v>2</v>
      </c>
      <c r="E41" s="509">
        <f t="shared" si="6"/>
        <v>4</v>
      </c>
      <c r="F41" s="369">
        <v>1</v>
      </c>
      <c r="G41" s="370">
        <v>2</v>
      </c>
      <c r="H41" s="510">
        <f t="shared" si="7"/>
        <v>3</v>
      </c>
      <c r="I41" s="365">
        <v>1</v>
      </c>
    </row>
    <row r="42" spans="1:9" ht="22.5" customHeight="1">
      <c r="A42" s="462" t="s">
        <v>229</v>
      </c>
      <c r="B42" s="463">
        <v>10</v>
      </c>
      <c r="C42" s="464">
        <v>0</v>
      </c>
      <c r="D42" s="370">
        <v>0</v>
      </c>
      <c r="E42" s="509">
        <f t="shared" si="6"/>
        <v>0</v>
      </c>
      <c r="F42" s="369">
        <v>0</v>
      </c>
      <c r="G42" s="370">
        <v>0</v>
      </c>
      <c r="H42" s="510">
        <f t="shared" si="7"/>
        <v>0</v>
      </c>
      <c r="I42" s="365" t="s">
        <v>128</v>
      </c>
    </row>
    <row r="43" spans="1:9" ht="22.5" customHeight="1">
      <c r="A43" s="462" t="s">
        <v>235</v>
      </c>
      <c r="B43" s="463">
        <v>10</v>
      </c>
      <c r="C43" s="464">
        <v>2</v>
      </c>
      <c r="D43" s="370">
        <v>2</v>
      </c>
      <c r="E43" s="509">
        <f t="shared" si="6"/>
        <v>4</v>
      </c>
      <c r="F43" s="369">
        <v>2</v>
      </c>
      <c r="G43" s="370">
        <v>2</v>
      </c>
      <c r="H43" s="510">
        <f t="shared" si="7"/>
        <v>4</v>
      </c>
      <c r="I43" s="365" t="s">
        <v>128</v>
      </c>
    </row>
    <row r="44" spans="1:9" ht="22.5" customHeight="1">
      <c r="A44" s="462" t="s">
        <v>236</v>
      </c>
      <c r="B44" s="463">
        <v>10</v>
      </c>
      <c r="C44" s="464">
        <v>0</v>
      </c>
      <c r="D44" s="370">
        <v>3</v>
      </c>
      <c r="E44" s="509">
        <f t="shared" si="6"/>
        <v>3</v>
      </c>
      <c r="F44" s="369">
        <v>0</v>
      </c>
      <c r="G44" s="370">
        <v>1</v>
      </c>
      <c r="H44" s="510">
        <f t="shared" si="7"/>
        <v>1</v>
      </c>
      <c r="I44" s="365">
        <v>2</v>
      </c>
    </row>
    <row r="45" spans="1:9" ht="22.5" customHeight="1">
      <c r="A45" s="462" t="s">
        <v>237</v>
      </c>
      <c r="B45" s="463">
        <v>10</v>
      </c>
      <c r="C45" s="464">
        <v>0</v>
      </c>
      <c r="D45" s="370">
        <v>3</v>
      </c>
      <c r="E45" s="509">
        <f t="shared" si="6"/>
        <v>3</v>
      </c>
      <c r="F45" s="369">
        <v>0</v>
      </c>
      <c r="G45" s="370">
        <v>3</v>
      </c>
      <c r="H45" s="510">
        <f t="shared" si="7"/>
        <v>3</v>
      </c>
      <c r="I45" s="365" t="s">
        <v>128</v>
      </c>
    </row>
    <row r="46" spans="1:9" ht="22.5" customHeight="1">
      <c r="A46" s="462" t="s">
        <v>238</v>
      </c>
      <c r="B46" s="463">
        <v>10</v>
      </c>
      <c r="C46" s="464">
        <v>1</v>
      </c>
      <c r="D46" s="370">
        <v>2</v>
      </c>
      <c r="E46" s="509">
        <f t="shared" si="6"/>
        <v>3</v>
      </c>
      <c r="F46" s="369">
        <v>1</v>
      </c>
      <c r="G46" s="370">
        <v>1</v>
      </c>
      <c r="H46" s="510">
        <f t="shared" si="7"/>
        <v>2</v>
      </c>
      <c r="I46" s="365">
        <v>1</v>
      </c>
    </row>
    <row r="47" spans="1:9" ht="22.5" customHeight="1">
      <c r="A47" s="462" t="s">
        <v>239</v>
      </c>
      <c r="B47" s="463">
        <v>10</v>
      </c>
      <c r="C47" s="464">
        <v>0</v>
      </c>
      <c r="D47" s="370">
        <v>0</v>
      </c>
      <c r="E47" s="509">
        <f t="shared" si="6"/>
        <v>0</v>
      </c>
      <c r="F47" s="369">
        <v>0</v>
      </c>
      <c r="G47" s="370">
        <v>0</v>
      </c>
      <c r="H47" s="510">
        <f t="shared" si="7"/>
        <v>0</v>
      </c>
      <c r="I47" s="365" t="s">
        <v>128</v>
      </c>
    </row>
    <row r="48" spans="1:9" ht="22.5" customHeight="1">
      <c r="A48" s="465" t="s">
        <v>240</v>
      </c>
      <c r="B48" s="463">
        <v>10</v>
      </c>
      <c r="C48" s="464">
        <v>0</v>
      </c>
      <c r="D48" s="370">
        <v>3</v>
      </c>
      <c r="E48" s="509">
        <f t="shared" si="6"/>
        <v>3</v>
      </c>
      <c r="F48" s="369">
        <f>-G222</f>
        <v>0</v>
      </c>
      <c r="G48" s="370">
        <v>1</v>
      </c>
      <c r="H48" s="510">
        <f t="shared" si="7"/>
        <v>1</v>
      </c>
      <c r="I48" s="365">
        <v>2</v>
      </c>
    </row>
    <row r="49" spans="1:9" ht="22.5" customHeight="1">
      <c r="A49" s="520" t="s">
        <v>241</v>
      </c>
      <c r="B49" s="466">
        <v>10</v>
      </c>
      <c r="C49" s="467">
        <v>3</v>
      </c>
      <c r="D49" s="378">
        <v>3</v>
      </c>
      <c r="E49" s="521">
        <f t="shared" si="6"/>
        <v>6</v>
      </c>
      <c r="F49" s="377">
        <v>3</v>
      </c>
      <c r="G49" s="378">
        <v>3</v>
      </c>
      <c r="H49" s="522">
        <f t="shared" si="7"/>
        <v>6</v>
      </c>
      <c r="I49" s="373" t="s">
        <v>128</v>
      </c>
    </row>
    <row r="50" spans="1:9" ht="22.5" customHeight="1">
      <c r="A50" s="523" t="s">
        <v>6</v>
      </c>
      <c r="B50" s="497">
        <f>SUM(B36:B49)</f>
        <v>140</v>
      </c>
      <c r="C50" s="499">
        <f aca="true" t="shared" si="8" ref="C50:I50">SUM(C36:C49)</f>
        <v>23</v>
      </c>
      <c r="D50" s="498">
        <f t="shared" si="8"/>
        <v>46</v>
      </c>
      <c r="E50" s="514">
        <f t="shared" si="8"/>
        <v>69</v>
      </c>
      <c r="F50" s="502">
        <f t="shared" si="8"/>
        <v>22</v>
      </c>
      <c r="G50" s="498">
        <f t="shared" si="8"/>
        <v>39</v>
      </c>
      <c r="H50" s="516">
        <f t="shared" si="8"/>
        <v>61</v>
      </c>
      <c r="I50" s="517">
        <f t="shared" si="8"/>
        <v>8</v>
      </c>
    </row>
    <row r="51" spans="1:9" ht="22.5" customHeight="1" thickBot="1">
      <c r="A51" s="469" t="s">
        <v>217</v>
      </c>
      <c r="B51" s="380">
        <f>SUM(B35+B50)</f>
        <v>210</v>
      </c>
      <c r="C51" s="475">
        <f aca="true" t="shared" si="9" ref="C51:I51">SUM(C35+C50)</f>
        <v>43</v>
      </c>
      <c r="D51" s="524">
        <f t="shared" si="9"/>
        <v>91</v>
      </c>
      <c r="E51" s="525">
        <f t="shared" si="9"/>
        <v>134</v>
      </c>
      <c r="F51" s="526">
        <f t="shared" si="9"/>
        <v>41</v>
      </c>
      <c r="G51" s="524">
        <f t="shared" si="9"/>
        <v>84</v>
      </c>
      <c r="H51" s="527">
        <f t="shared" si="9"/>
        <v>125</v>
      </c>
      <c r="I51" s="381">
        <f t="shared" si="9"/>
        <v>9</v>
      </c>
    </row>
    <row r="52" spans="3:5" ht="22.5" customHeight="1" thickTop="1">
      <c r="C52" s="343"/>
      <c r="D52" s="343"/>
      <c r="E52" s="343"/>
    </row>
    <row r="53" spans="1:5" ht="22.5" customHeight="1">
      <c r="A53" s="344" t="s">
        <v>387</v>
      </c>
      <c r="C53" s="343"/>
      <c r="D53" s="343"/>
      <c r="E53" s="343"/>
    </row>
    <row r="55" spans="1:9" ht="22.5" customHeight="1">
      <c r="A55" s="656" t="s">
        <v>388</v>
      </c>
      <c r="B55" s="656"/>
      <c r="C55" s="656"/>
      <c r="D55" s="656"/>
      <c r="E55" s="656"/>
      <c r="F55" s="656"/>
      <c r="G55" s="656"/>
      <c r="H55" s="656"/>
      <c r="I55" s="656"/>
    </row>
    <row r="56" spans="1:9" ht="22.5" customHeight="1">
      <c r="A56" s="528"/>
      <c r="B56" s="529"/>
      <c r="C56" s="528"/>
      <c r="D56" s="528"/>
      <c r="E56" s="528"/>
      <c r="I56" s="496"/>
    </row>
    <row r="57" spans="1:9" ht="22.5" customHeight="1">
      <c r="A57" s="657" t="s">
        <v>224</v>
      </c>
      <c r="B57" s="659" t="s">
        <v>169</v>
      </c>
      <c r="C57" s="650" t="s">
        <v>170</v>
      </c>
      <c r="D57" s="651"/>
      <c r="E57" s="652"/>
      <c r="F57" s="651" t="s">
        <v>171</v>
      </c>
      <c r="G57" s="651"/>
      <c r="H57" s="651"/>
      <c r="I57" s="398" t="s">
        <v>172</v>
      </c>
    </row>
    <row r="58" spans="1:9" ht="22.5" customHeight="1">
      <c r="A58" s="658"/>
      <c r="B58" s="658"/>
      <c r="C58" s="499" t="s">
        <v>4</v>
      </c>
      <c r="D58" s="500" t="s">
        <v>5</v>
      </c>
      <c r="E58" s="501" t="s">
        <v>6</v>
      </c>
      <c r="F58" s="502" t="s">
        <v>4</v>
      </c>
      <c r="G58" s="500" t="s">
        <v>5</v>
      </c>
      <c r="H58" s="503" t="s">
        <v>7</v>
      </c>
      <c r="I58" s="504" t="s">
        <v>176</v>
      </c>
    </row>
    <row r="59" spans="1:9" ht="22.5" customHeight="1">
      <c r="A59" s="530" t="s">
        <v>242</v>
      </c>
      <c r="B59" s="531"/>
      <c r="C59" s="532"/>
      <c r="D59" s="343"/>
      <c r="E59" s="533"/>
      <c r="F59" s="534"/>
      <c r="G59" s="535"/>
      <c r="I59" s="398"/>
    </row>
    <row r="60" spans="1:9" ht="22.5" customHeight="1">
      <c r="A60" s="536" t="s">
        <v>226</v>
      </c>
      <c r="B60" s="537">
        <v>40</v>
      </c>
      <c r="C60" s="464">
        <v>4</v>
      </c>
      <c r="D60" s="415">
        <v>24</v>
      </c>
      <c r="E60" s="538">
        <f>SUM(C60+D60)</f>
        <v>28</v>
      </c>
      <c r="F60" s="539">
        <v>4</v>
      </c>
      <c r="G60" s="540">
        <v>24</v>
      </c>
      <c r="H60" s="541">
        <f>SUM(F60+G60)</f>
        <v>28</v>
      </c>
      <c r="I60" s="365" t="s">
        <v>128</v>
      </c>
    </row>
    <row r="61" spans="1:9" ht="22.5" customHeight="1">
      <c r="A61" s="542" t="s">
        <v>389</v>
      </c>
      <c r="B61" s="543">
        <v>40</v>
      </c>
      <c r="C61" s="544">
        <v>16</v>
      </c>
      <c r="D61" s="545">
        <v>24</v>
      </c>
      <c r="E61" s="546">
        <f>SUM(C61+D61)</f>
        <v>40</v>
      </c>
      <c r="F61" s="547">
        <v>16</v>
      </c>
      <c r="G61" s="344">
        <v>20</v>
      </c>
      <c r="H61" s="548">
        <f>SUM(F61+G61)</f>
        <v>36</v>
      </c>
      <c r="I61" s="423">
        <v>4</v>
      </c>
    </row>
    <row r="62" spans="1:9" ht="22.5" customHeight="1">
      <c r="A62" s="511" t="s">
        <v>6</v>
      </c>
      <c r="B62" s="497">
        <f aca="true" t="shared" si="10" ref="B62:I62">SUM(B60:B61)</f>
        <v>80</v>
      </c>
      <c r="C62" s="549">
        <f t="shared" si="10"/>
        <v>20</v>
      </c>
      <c r="D62" s="550">
        <f t="shared" si="10"/>
        <v>48</v>
      </c>
      <c r="E62" s="551">
        <f t="shared" si="10"/>
        <v>68</v>
      </c>
      <c r="F62" s="552">
        <f t="shared" si="10"/>
        <v>20</v>
      </c>
      <c r="G62" s="500">
        <f t="shared" si="10"/>
        <v>44</v>
      </c>
      <c r="H62" s="497">
        <f t="shared" si="10"/>
        <v>64</v>
      </c>
      <c r="I62" s="517">
        <f t="shared" si="10"/>
        <v>4</v>
      </c>
    </row>
    <row r="63" spans="1:9" ht="22.5" customHeight="1">
      <c r="A63" s="458" t="s">
        <v>243</v>
      </c>
      <c r="B63" s="463">
        <v>40</v>
      </c>
      <c r="C63" s="464">
        <v>11</v>
      </c>
      <c r="D63" s="370">
        <v>33</v>
      </c>
      <c r="E63" s="553">
        <f>SUM(C63+D63)</f>
        <v>44</v>
      </c>
      <c r="F63" s="369">
        <v>8</v>
      </c>
      <c r="G63" s="370">
        <v>29</v>
      </c>
      <c r="H63" s="554">
        <f>SUM(F63+G63)</f>
        <v>37</v>
      </c>
      <c r="I63" s="365">
        <v>7</v>
      </c>
    </row>
    <row r="64" spans="1:9" ht="22.5" customHeight="1">
      <c r="A64" s="458" t="s">
        <v>244</v>
      </c>
      <c r="B64" s="653">
        <v>120</v>
      </c>
      <c r="C64" s="478">
        <v>21</v>
      </c>
      <c r="D64" s="555">
        <v>36</v>
      </c>
      <c r="E64" s="538">
        <f>SUM(C64+D64)</f>
        <v>57</v>
      </c>
      <c r="F64" s="556">
        <v>21</v>
      </c>
      <c r="G64" s="557">
        <v>32</v>
      </c>
      <c r="H64" s="558">
        <f aca="true" t="shared" si="11" ref="H64:H78">SUM(F64+G64)</f>
        <v>53</v>
      </c>
      <c r="I64" s="365">
        <v>4</v>
      </c>
    </row>
    <row r="65" spans="1:9" ht="22.5" customHeight="1">
      <c r="A65" s="458" t="s">
        <v>245</v>
      </c>
      <c r="B65" s="654"/>
      <c r="C65" s="464">
        <v>26</v>
      </c>
      <c r="D65" s="559">
        <v>31</v>
      </c>
      <c r="E65" s="538">
        <f aca="true" t="shared" si="12" ref="E65:E78">SUM(C65+D65)</f>
        <v>57</v>
      </c>
      <c r="F65" s="556">
        <v>21</v>
      </c>
      <c r="G65" s="557">
        <v>26</v>
      </c>
      <c r="H65" s="558">
        <f t="shared" si="11"/>
        <v>47</v>
      </c>
      <c r="I65" s="365">
        <v>10</v>
      </c>
    </row>
    <row r="66" spans="1:9" ht="22.5" customHeight="1">
      <c r="A66" s="458" t="s">
        <v>246</v>
      </c>
      <c r="B66" s="654"/>
      <c r="C66" s="464">
        <v>17</v>
      </c>
      <c r="D66" s="559">
        <v>41</v>
      </c>
      <c r="E66" s="538">
        <f t="shared" si="12"/>
        <v>58</v>
      </c>
      <c r="F66" s="556">
        <v>13</v>
      </c>
      <c r="G66" s="557">
        <v>39</v>
      </c>
      <c r="H66" s="558">
        <f t="shared" si="11"/>
        <v>52</v>
      </c>
      <c r="I66" s="365">
        <v>6</v>
      </c>
    </row>
    <row r="67" spans="1:9" ht="22.5" customHeight="1">
      <c r="A67" s="458" t="s">
        <v>419</v>
      </c>
      <c r="B67" s="654"/>
      <c r="C67" s="464">
        <v>12</v>
      </c>
      <c r="D67" s="559">
        <v>14</v>
      </c>
      <c r="E67" s="538">
        <f t="shared" si="12"/>
        <v>26</v>
      </c>
      <c r="F67" s="556">
        <v>12</v>
      </c>
      <c r="G67" s="557">
        <v>12</v>
      </c>
      <c r="H67" s="558">
        <f t="shared" si="11"/>
        <v>24</v>
      </c>
      <c r="I67" s="365">
        <v>2</v>
      </c>
    </row>
    <row r="68" spans="1:9" ht="22.5" customHeight="1">
      <c r="A68" s="458" t="s">
        <v>390</v>
      </c>
      <c r="B68" s="655"/>
      <c r="C68" s="464">
        <v>23</v>
      </c>
      <c r="D68" s="559">
        <v>29</v>
      </c>
      <c r="E68" s="538">
        <f t="shared" si="12"/>
        <v>52</v>
      </c>
      <c r="F68" s="556">
        <v>20</v>
      </c>
      <c r="G68" s="557">
        <v>20</v>
      </c>
      <c r="H68" s="558">
        <f t="shared" si="11"/>
        <v>40</v>
      </c>
      <c r="I68" s="365">
        <v>12</v>
      </c>
    </row>
    <row r="69" spans="1:9" ht="22.5" customHeight="1">
      <c r="A69" s="462" t="s">
        <v>228</v>
      </c>
      <c r="B69" s="560">
        <v>40</v>
      </c>
      <c r="C69" s="464">
        <v>9</v>
      </c>
      <c r="D69" s="559">
        <v>18</v>
      </c>
      <c r="E69" s="538">
        <f t="shared" si="12"/>
        <v>27</v>
      </c>
      <c r="F69" s="556">
        <v>8</v>
      </c>
      <c r="G69" s="557">
        <v>16</v>
      </c>
      <c r="H69" s="558">
        <f t="shared" si="11"/>
        <v>24</v>
      </c>
      <c r="I69" s="365">
        <v>3</v>
      </c>
    </row>
    <row r="70" spans="1:9" ht="22.5" customHeight="1">
      <c r="A70" s="462" t="s">
        <v>230</v>
      </c>
      <c r="B70" s="560">
        <v>15</v>
      </c>
      <c r="C70" s="464">
        <v>1</v>
      </c>
      <c r="D70" s="559">
        <v>2</v>
      </c>
      <c r="E70" s="538">
        <f t="shared" si="12"/>
        <v>3</v>
      </c>
      <c r="F70" s="556">
        <v>1</v>
      </c>
      <c r="G70" s="557">
        <v>2</v>
      </c>
      <c r="H70" s="558">
        <f t="shared" si="11"/>
        <v>3</v>
      </c>
      <c r="I70" s="365" t="s">
        <v>128</v>
      </c>
    </row>
    <row r="71" spans="1:9" ht="22.5" customHeight="1">
      <c r="A71" s="462" t="s">
        <v>231</v>
      </c>
      <c r="B71" s="560">
        <v>40</v>
      </c>
      <c r="C71" s="464">
        <v>12</v>
      </c>
      <c r="D71" s="559">
        <v>29</v>
      </c>
      <c r="E71" s="538">
        <f t="shared" si="12"/>
        <v>41</v>
      </c>
      <c r="F71" s="547">
        <v>9</v>
      </c>
      <c r="G71" s="561">
        <v>26</v>
      </c>
      <c r="H71" s="562">
        <f t="shared" si="11"/>
        <v>35</v>
      </c>
      <c r="I71" s="423">
        <v>6</v>
      </c>
    </row>
    <row r="72" spans="1:9" ht="22.5" customHeight="1">
      <c r="A72" s="462" t="s">
        <v>247</v>
      </c>
      <c r="B72" s="560">
        <v>15</v>
      </c>
      <c r="C72" s="464">
        <v>2</v>
      </c>
      <c r="D72" s="559">
        <v>11</v>
      </c>
      <c r="E72" s="538">
        <f t="shared" si="12"/>
        <v>13</v>
      </c>
      <c r="F72" s="556">
        <v>2</v>
      </c>
      <c r="G72" s="557">
        <v>10</v>
      </c>
      <c r="H72" s="558">
        <f t="shared" si="11"/>
        <v>12</v>
      </c>
      <c r="I72" s="365">
        <v>1</v>
      </c>
    </row>
    <row r="73" spans="1:9" ht="22.5" customHeight="1">
      <c r="A73" s="462" t="s">
        <v>391</v>
      </c>
      <c r="B73" s="560">
        <v>15</v>
      </c>
      <c r="C73" s="464">
        <v>2</v>
      </c>
      <c r="D73" s="559">
        <v>12</v>
      </c>
      <c r="E73" s="538">
        <f t="shared" si="12"/>
        <v>14</v>
      </c>
      <c r="F73" s="556">
        <v>1</v>
      </c>
      <c r="G73" s="557">
        <v>11</v>
      </c>
      <c r="H73" s="558">
        <f t="shared" si="11"/>
        <v>12</v>
      </c>
      <c r="I73" s="365">
        <v>2</v>
      </c>
    </row>
    <row r="74" spans="1:9" ht="22.5" customHeight="1">
      <c r="A74" s="462" t="s">
        <v>232</v>
      </c>
      <c r="B74" s="560">
        <v>15</v>
      </c>
      <c r="C74" s="464">
        <v>16</v>
      </c>
      <c r="D74" s="559">
        <v>4</v>
      </c>
      <c r="E74" s="538">
        <f t="shared" si="12"/>
        <v>20</v>
      </c>
      <c r="F74" s="556">
        <v>15</v>
      </c>
      <c r="G74" s="563">
        <v>3</v>
      </c>
      <c r="H74" s="558">
        <f t="shared" si="11"/>
        <v>18</v>
      </c>
      <c r="I74" s="365">
        <v>2</v>
      </c>
    </row>
    <row r="75" spans="1:9" ht="22.5" customHeight="1">
      <c r="A75" s="462" t="s">
        <v>233</v>
      </c>
      <c r="B75" s="560">
        <v>40</v>
      </c>
      <c r="C75" s="464">
        <v>9</v>
      </c>
      <c r="D75" s="559">
        <v>29</v>
      </c>
      <c r="E75" s="538">
        <f t="shared" si="12"/>
        <v>38</v>
      </c>
      <c r="F75" s="556">
        <v>5</v>
      </c>
      <c r="G75" s="563">
        <v>27</v>
      </c>
      <c r="H75" s="558">
        <f t="shared" si="11"/>
        <v>32</v>
      </c>
      <c r="I75" s="365">
        <v>6</v>
      </c>
    </row>
    <row r="76" spans="1:9" ht="22.5" customHeight="1">
      <c r="A76" s="462" t="s">
        <v>238</v>
      </c>
      <c r="B76" s="560">
        <v>20</v>
      </c>
      <c r="C76" s="464">
        <v>0</v>
      </c>
      <c r="D76" s="559">
        <v>0</v>
      </c>
      <c r="E76" s="538">
        <f t="shared" si="12"/>
        <v>0</v>
      </c>
      <c r="F76" s="564">
        <v>0</v>
      </c>
      <c r="G76" s="565">
        <v>0</v>
      </c>
      <c r="H76" s="558">
        <f t="shared" si="11"/>
        <v>0</v>
      </c>
      <c r="I76" s="365" t="s">
        <v>128</v>
      </c>
    </row>
    <row r="77" spans="1:9" ht="22.5" customHeight="1">
      <c r="A77" s="462" t="s">
        <v>240</v>
      </c>
      <c r="B77" s="560">
        <v>20</v>
      </c>
      <c r="C77" s="464">
        <v>3</v>
      </c>
      <c r="D77" s="559">
        <v>13</v>
      </c>
      <c r="E77" s="538">
        <f t="shared" si="12"/>
        <v>16</v>
      </c>
      <c r="F77" s="556">
        <v>3</v>
      </c>
      <c r="G77" s="563">
        <v>12</v>
      </c>
      <c r="H77" s="558">
        <f t="shared" si="11"/>
        <v>15</v>
      </c>
      <c r="I77" s="365">
        <v>1</v>
      </c>
    </row>
    <row r="78" spans="1:9" ht="22.5" customHeight="1">
      <c r="A78" s="462" t="s">
        <v>241</v>
      </c>
      <c r="B78" s="560">
        <v>20</v>
      </c>
      <c r="C78" s="566">
        <v>3</v>
      </c>
      <c r="D78" s="567">
        <v>13</v>
      </c>
      <c r="E78" s="546">
        <f t="shared" si="12"/>
        <v>16</v>
      </c>
      <c r="F78" s="568">
        <v>3</v>
      </c>
      <c r="G78" s="569">
        <v>11</v>
      </c>
      <c r="H78" s="570">
        <f t="shared" si="11"/>
        <v>14</v>
      </c>
      <c r="I78" s="571">
        <v>2</v>
      </c>
    </row>
    <row r="79" spans="1:9" ht="22.5" customHeight="1">
      <c r="A79" s="511" t="s">
        <v>6</v>
      </c>
      <c r="B79" s="511">
        <f aca="true" t="shared" si="13" ref="B79:I79">SUM(B63:B78)</f>
        <v>400</v>
      </c>
      <c r="C79" s="572">
        <f t="shared" si="13"/>
        <v>167</v>
      </c>
      <c r="D79" s="573">
        <f t="shared" si="13"/>
        <v>315</v>
      </c>
      <c r="E79" s="479">
        <f t="shared" si="13"/>
        <v>482</v>
      </c>
      <c r="F79" s="574">
        <f t="shared" si="13"/>
        <v>142</v>
      </c>
      <c r="G79" s="573">
        <f t="shared" si="13"/>
        <v>276</v>
      </c>
      <c r="H79" s="395">
        <f t="shared" si="13"/>
        <v>418</v>
      </c>
      <c r="I79" s="398">
        <f t="shared" si="13"/>
        <v>64</v>
      </c>
    </row>
    <row r="80" spans="1:9" ht="22.5" customHeight="1" thickBot="1">
      <c r="A80" s="469" t="s">
        <v>392</v>
      </c>
      <c r="B80" s="469">
        <f aca="true" t="shared" si="14" ref="B80:I80">SUM(B62+B79)</f>
        <v>480</v>
      </c>
      <c r="C80" s="475">
        <f t="shared" si="14"/>
        <v>187</v>
      </c>
      <c r="D80" s="575">
        <f t="shared" si="14"/>
        <v>363</v>
      </c>
      <c r="E80" s="384">
        <f t="shared" si="14"/>
        <v>550</v>
      </c>
      <c r="F80" s="385">
        <f t="shared" si="14"/>
        <v>162</v>
      </c>
      <c r="G80" s="575">
        <f t="shared" si="14"/>
        <v>320</v>
      </c>
      <c r="H80" s="524">
        <f t="shared" si="14"/>
        <v>482</v>
      </c>
      <c r="I80" s="381">
        <f t="shared" si="14"/>
        <v>68</v>
      </c>
    </row>
    <row r="81" spans="1:9" ht="22.5" customHeight="1" thickBot="1" thickTop="1">
      <c r="A81" s="576" t="s">
        <v>125</v>
      </c>
      <c r="B81" s="577">
        <f aca="true" t="shared" si="15" ref="B81:I81">SUM(B46+B80)</f>
        <v>490</v>
      </c>
      <c r="C81" s="578">
        <f t="shared" si="15"/>
        <v>188</v>
      </c>
      <c r="D81" s="579">
        <f t="shared" si="15"/>
        <v>365</v>
      </c>
      <c r="E81" s="580">
        <f t="shared" si="15"/>
        <v>553</v>
      </c>
      <c r="F81" s="581">
        <f t="shared" si="15"/>
        <v>163</v>
      </c>
      <c r="G81" s="579">
        <f t="shared" si="15"/>
        <v>321</v>
      </c>
      <c r="H81" s="582">
        <f t="shared" si="15"/>
        <v>484</v>
      </c>
      <c r="I81" s="583">
        <f t="shared" si="15"/>
        <v>69</v>
      </c>
    </row>
    <row r="82" spans="1:9" ht="22.5" customHeight="1" thickTop="1">
      <c r="A82" s="455" t="s">
        <v>393</v>
      </c>
      <c r="B82" s="405"/>
      <c r="C82" s="584"/>
      <c r="D82" s="585"/>
      <c r="E82" s="586"/>
      <c r="F82" s="547"/>
      <c r="G82" s="587"/>
      <c r="I82" s="588"/>
    </row>
    <row r="83" spans="1:9" ht="22.5" customHeight="1">
      <c r="A83" s="465" t="s">
        <v>394</v>
      </c>
      <c r="B83" s="466">
        <v>0</v>
      </c>
      <c r="C83" s="589">
        <v>4</v>
      </c>
      <c r="D83" s="590">
        <v>9</v>
      </c>
      <c r="E83" s="591">
        <f>SUM(C83+D83)</f>
        <v>13</v>
      </c>
      <c r="F83" s="568">
        <v>3</v>
      </c>
      <c r="G83" s="592">
        <v>9</v>
      </c>
      <c r="H83" s="570">
        <f>SUM(F83+G83)</f>
        <v>12</v>
      </c>
      <c r="I83" s="571">
        <v>1</v>
      </c>
    </row>
    <row r="84" spans="1:9" ht="22.5" customHeight="1" thickBot="1">
      <c r="A84" s="469" t="s">
        <v>6</v>
      </c>
      <c r="B84" s="380">
        <f aca="true" t="shared" si="16" ref="B84:I84">SUM(B83)</f>
        <v>0</v>
      </c>
      <c r="C84" s="475">
        <f t="shared" si="16"/>
        <v>4</v>
      </c>
      <c r="D84" s="575">
        <f t="shared" si="16"/>
        <v>9</v>
      </c>
      <c r="E84" s="384">
        <f t="shared" si="16"/>
        <v>13</v>
      </c>
      <c r="F84" s="526">
        <f t="shared" si="16"/>
        <v>3</v>
      </c>
      <c r="G84" s="575">
        <f t="shared" si="16"/>
        <v>9</v>
      </c>
      <c r="H84" s="595">
        <f t="shared" si="16"/>
        <v>12</v>
      </c>
      <c r="I84" s="381">
        <f t="shared" si="16"/>
        <v>1</v>
      </c>
    </row>
    <row r="85" spans="1:5" ht="22.5" customHeight="1" thickTop="1">
      <c r="A85" s="593"/>
      <c r="B85" s="594"/>
      <c r="C85" s="343"/>
      <c r="D85" s="343"/>
      <c r="E85" s="343"/>
    </row>
    <row r="86" spans="1:5" ht="22.5" customHeight="1">
      <c r="A86" s="344" t="s">
        <v>395</v>
      </c>
      <c r="B86" s="594"/>
      <c r="C86" s="343"/>
      <c r="D86" s="343"/>
      <c r="E86" s="343"/>
    </row>
  </sheetData>
  <sheetProtection/>
  <mergeCells count="19">
    <mergeCell ref="B17:B18"/>
    <mergeCell ref="A28:I28"/>
    <mergeCell ref="A30:A31"/>
    <mergeCell ref="A1:I1"/>
    <mergeCell ref="A2:I2"/>
    <mergeCell ref="A4:A5"/>
    <mergeCell ref="B4:B5"/>
    <mergeCell ref="C4:E4"/>
    <mergeCell ref="F4:H4"/>
    <mergeCell ref="B30:B31"/>
    <mergeCell ref="C30:E30"/>
    <mergeCell ref="F30:H30"/>
    <mergeCell ref="B64:B68"/>
    <mergeCell ref="A55:I55"/>
    <mergeCell ref="A57:A58"/>
    <mergeCell ref="B57:B58"/>
    <mergeCell ref="C57:E57"/>
    <mergeCell ref="F57:H57"/>
    <mergeCell ref="B33:B34"/>
  </mergeCells>
  <printOptions/>
  <pageMargins left="0.6692913385826772" right="0.2362204724409449" top="0.5118110236220472" bottom="0.2362204724409449" header="0.5118110236220472" footer="0.5118110236220472"/>
  <pageSetup firstPageNumber="4" useFirstPageNumber="1" horizontalDpi="600" verticalDpi="600" orientation="portrait" paperSize="9" r:id="rId1"/>
  <headerFooter alignWithMargins="0">
    <oddFooter>&amp;L&amp;"Angsana New,ธรรมดา"&amp;12กลุ่มภารกิจทะเบียนนิสิตและบริการการศึกษา&amp;C&amp;"Angsana New,ธรรมดา"&amp;14หน้าที่ &amp;P&amp;R&amp;"Angsana New,ธรรมดา"&amp;12ข้อมูล ณ วันที่ 1 กรกฎาคม 2553</oddFooter>
  </headerFooter>
  <rowBreaks count="2" manualBreakCount="2">
    <brk id="27" max="255" man="1"/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8"/>
  <sheetViews>
    <sheetView showGridLines="0" zoomScale="80" zoomScaleNormal="80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31" sqref="R31"/>
    </sheetView>
  </sheetViews>
  <sheetFormatPr defaultColWidth="9.00390625" defaultRowHeight="24"/>
  <cols>
    <col min="1" max="1" width="15.625" style="166" customWidth="1"/>
    <col min="2" max="2" width="3.25390625" style="4" customWidth="1"/>
    <col min="3" max="4" width="5.75390625" style="4" customWidth="1"/>
    <col min="5" max="5" width="5.625" style="4" customWidth="1"/>
    <col min="6" max="6" width="4.50390625" style="4" customWidth="1"/>
    <col min="7" max="7" width="5.625" style="4" customWidth="1"/>
    <col min="8" max="8" width="5.875" style="4" customWidth="1"/>
    <col min="9" max="9" width="6.00390625" style="4" customWidth="1"/>
    <col min="10" max="10" width="5.625" style="4" customWidth="1"/>
    <col min="11" max="11" width="7.25390625" style="4" customWidth="1"/>
    <col min="12" max="12" width="4.375" style="4" customWidth="1"/>
    <col min="13" max="13" width="6.125" style="4" customWidth="1"/>
    <col min="14" max="14" width="5.875" style="4" customWidth="1"/>
    <col min="15" max="15" width="3.875" style="4" customWidth="1"/>
    <col min="16" max="17" width="4.375" style="4" customWidth="1"/>
    <col min="18" max="18" width="5.625" style="4" customWidth="1"/>
    <col min="19" max="19" width="6.00390625" style="4" customWidth="1"/>
    <col min="20" max="20" width="6.25390625" style="4" customWidth="1"/>
    <col min="21" max="21" width="5.50390625" style="4" customWidth="1"/>
    <col min="22" max="22" width="6.625" style="4" customWidth="1"/>
    <col min="23" max="23" width="8.00390625" style="4" customWidth="1"/>
    <col min="24" max="16384" width="9.00390625" style="4" customWidth="1"/>
  </cols>
  <sheetData>
    <row r="1" spans="1:23" s="181" customFormat="1" ht="26.25">
      <c r="A1" s="671" t="s">
        <v>422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</row>
    <row r="2" spans="1:23" ht="21" customHeight="1">
      <c r="A2" s="136"/>
      <c r="B2" s="19"/>
      <c r="C2" s="672" t="s">
        <v>129</v>
      </c>
      <c r="D2" s="673"/>
      <c r="E2" s="673"/>
      <c r="F2" s="673"/>
      <c r="G2" s="673"/>
      <c r="H2" s="673"/>
      <c r="I2" s="673"/>
      <c r="J2" s="673"/>
      <c r="K2" s="674"/>
      <c r="L2" s="675" t="s">
        <v>130</v>
      </c>
      <c r="M2" s="673"/>
      <c r="N2" s="673"/>
      <c r="O2" s="673"/>
      <c r="P2" s="673"/>
      <c r="Q2" s="673"/>
      <c r="R2" s="673"/>
      <c r="S2" s="673"/>
      <c r="T2" s="674"/>
      <c r="U2" s="676" t="s">
        <v>7</v>
      </c>
      <c r="V2" s="676"/>
      <c r="W2" s="677"/>
    </row>
    <row r="3" spans="1:23" s="29" customFormat="1" ht="19.5" customHeight="1">
      <c r="A3" s="8" t="s">
        <v>117</v>
      </c>
      <c r="B3" s="8" t="s">
        <v>127</v>
      </c>
      <c r="C3" s="680" t="s">
        <v>118</v>
      </c>
      <c r="D3" s="680"/>
      <c r="E3" s="680"/>
      <c r="F3" s="680" t="s">
        <v>119</v>
      </c>
      <c r="G3" s="680"/>
      <c r="H3" s="680"/>
      <c r="I3" s="680" t="s">
        <v>6</v>
      </c>
      <c r="J3" s="680"/>
      <c r="K3" s="681"/>
      <c r="L3" s="682" t="s">
        <v>118</v>
      </c>
      <c r="M3" s="680"/>
      <c r="N3" s="680"/>
      <c r="O3" s="680" t="s">
        <v>119</v>
      </c>
      <c r="P3" s="680"/>
      <c r="Q3" s="680"/>
      <c r="R3" s="680" t="s">
        <v>6</v>
      </c>
      <c r="S3" s="680"/>
      <c r="T3" s="681"/>
      <c r="U3" s="678"/>
      <c r="V3" s="678"/>
      <c r="W3" s="679"/>
    </row>
    <row r="4" spans="1:23" s="29" customFormat="1" ht="21">
      <c r="A4" s="6"/>
      <c r="B4" s="6" t="s">
        <v>126</v>
      </c>
      <c r="C4" s="137" t="s">
        <v>4</v>
      </c>
      <c r="D4" s="137" t="s">
        <v>5</v>
      </c>
      <c r="E4" s="137" t="s">
        <v>6</v>
      </c>
      <c r="F4" s="137" t="s">
        <v>4</v>
      </c>
      <c r="G4" s="137" t="s">
        <v>5</v>
      </c>
      <c r="H4" s="137" t="s">
        <v>6</v>
      </c>
      <c r="I4" s="137" t="s">
        <v>4</v>
      </c>
      <c r="J4" s="137" t="s">
        <v>5</v>
      </c>
      <c r="K4" s="614" t="s">
        <v>6</v>
      </c>
      <c r="L4" s="622" t="s">
        <v>4</v>
      </c>
      <c r="M4" s="137" t="s">
        <v>5</v>
      </c>
      <c r="N4" s="137" t="s">
        <v>6</v>
      </c>
      <c r="O4" s="137" t="s">
        <v>4</v>
      </c>
      <c r="P4" s="137" t="s">
        <v>5</v>
      </c>
      <c r="Q4" s="137" t="s">
        <v>6</v>
      </c>
      <c r="R4" s="137" t="s">
        <v>4</v>
      </c>
      <c r="S4" s="137" t="s">
        <v>5</v>
      </c>
      <c r="T4" s="614" t="s">
        <v>6</v>
      </c>
      <c r="U4" s="611" t="s">
        <v>4</v>
      </c>
      <c r="V4" s="137" t="s">
        <v>5</v>
      </c>
      <c r="W4" s="137" t="s">
        <v>6</v>
      </c>
    </row>
    <row r="5" spans="1:23" ht="19.5" customHeight="1">
      <c r="A5" s="138" t="s">
        <v>121</v>
      </c>
      <c r="B5" s="139">
        <v>1</v>
      </c>
      <c r="C5" s="140">
        <f>SUM('ภาคปกติ 4 ปี'!B18,'ภาคปกติ 4 ปี'!B32,'ภาคปกติ 4 ปี'!B44,'ภาคปกติ 4 ปี'!B64,'ภาคปกติ 4 ปี'!B77,'ภาคปกติ 4 ปี'!B91,'ภาคปกติ 4 ปี'!B101)</f>
        <v>690</v>
      </c>
      <c r="D5" s="140">
        <f>SUM('ภาคปกติ 4 ปี'!C18,'ภาคปกติ 4 ปี'!C32,'ภาคปกติ 4 ปี'!C44,'ภาคปกติ 4 ปี'!C64,'ภาคปกติ 4 ปี'!C77,'ภาคปกติ 4 ปี'!C91,'ภาคปกติ 4 ปี'!C101)</f>
        <v>1798</v>
      </c>
      <c r="E5" s="141">
        <f>SUM(C5:D5)</f>
        <v>2488</v>
      </c>
      <c r="F5" s="140">
        <f>SUM('ภาคสมทบ 3 ปี'!B9)+'ภาคสมทบ 4 ปี'!B9</f>
        <v>104</v>
      </c>
      <c r="G5" s="140">
        <f>SUM('ภาคสมทบ 3 ปี'!C9)+'ภาคสมทบ 4 ปี'!C9</f>
        <v>93</v>
      </c>
      <c r="H5" s="141">
        <f aca="true" t="shared" si="0" ref="H5:H14">SUM(F5:G5)</f>
        <v>197</v>
      </c>
      <c r="I5" s="140">
        <f aca="true" t="shared" si="1" ref="I5:J9">SUM(C5,F5)</f>
        <v>794</v>
      </c>
      <c r="J5" s="140">
        <f t="shared" si="1"/>
        <v>1891</v>
      </c>
      <c r="K5" s="615">
        <f aca="true" t="shared" si="2" ref="K5:K13">SUM(I5:J5)</f>
        <v>2685</v>
      </c>
      <c r="L5" s="623">
        <f>SUM('ป.ตรีพัทลุง'!B19,'ป.ตรีพัทลุง'!B30,'ป.ตรีพัทลุง'!B43)</f>
        <v>172</v>
      </c>
      <c r="M5" s="142">
        <f>SUM('ป.ตรีพัทลุง'!C19,'ป.ตรีพัทลุง'!C30,'ป.ตรีพัทลุง'!C43)</f>
        <v>670</v>
      </c>
      <c r="N5" s="143">
        <f aca="true" t="shared" si="3" ref="N5:N13">SUM(L5:M5)</f>
        <v>842</v>
      </c>
      <c r="O5" s="140">
        <v>0</v>
      </c>
      <c r="P5" s="140">
        <v>0</v>
      </c>
      <c r="Q5" s="141">
        <f aca="true" t="shared" si="4" ref="Q5:Q10">SUM(O5:P5)</f>
        <v>0</v>
      </c>
      <c r="R5" s="140">
        <f aca="true" t="shared" si="5" ref="R5:T9">SUM(L5,O5)</f>
        <v>172</v>
      </c>
      <c r="S5" s="140">
        <f t="shared" si="5"/>
        <v>670</v>
      </c>
      <c r="T5" s="615">
        <f t="shared" si="5"/>
        <v>842</v>
      </c>
      <c r="U5" s="612">
        <f aca="true" t="shared" si="6" ref="U5:W9">SUM(I5,R5)</f>
        <v>966</v>
      </c>
      <c r="V5" s="140">
        <f t="shared" si="6"/>
        <v>2561</v>
      </c>
      <c r="W5" s="141">
        <f t="shared" si="6"/>
        <v>3527</v>
      </c>
    </row>
    <row r="6" spans="1:23" ht="19.5" customHeight="1">
      <c r="A6" s="144"/>
      <c r="B6" s="139">
        <v>2</v>
      </c>
      <c r="C6" s="140">
        <f>SUM('ภาคปกติ 4 ปี'!E18,'ภาคปกติ 4 ปี'!E32,'ภาคปกติ 4 ปี'!E44,'ภาคปกติ 4 ปี'!E64,'ภาคปกติ 4 ปี'!E77,'ภาคปกติ 4 ปี'!E91,'ภาคปกติ 4 ปี'!E101)</f>
        <v>475</v>
      </c>
      <c r="D6" s="140">
        <f>SUM('ภาคปกติ 4 ปี'!F18,'ภาคปกติ 4 ปี'!F32,'ภาคปกติ 4 ปี'!F44,'ภาคปกติ 4 ปี'!F64,'ภาคปกติ 4 ปี'!F77,'ภาคปกติ 4 ปี'!F91,'ภาคปกติ 4 ปี'!F101)</f>
        <v>1563</v>
      </c>
      <c r="E6" s="141">
        <f>SUM(C6:D6)</f>
        <v>2038</v>
      </c>
      <c r="F6" s="140">
        <f>SUM('ภาคสมทบ 3 ปี'!E9)+'ภาคสมทบ 4 ปี'!E9</f>
        <v>32</v>
      </c>
      <c r="G6" s="140">
        <f>SUM('ภาคสมทบ 3 ปี'!F9)+'ภาคสมทบ 4 ปี'!F9</f>
        <v>20</v>
      </c>
      <c r="H6" s="141">
        <f t="shared" si="0"/>
        <v>52</v>
      </c>
      <c r="I6" s="140">
        <f t="shared" si="1"/>
        <v>507</v>
      </c>
      <c r="J6" s="140">
        <f t="shared" si="1"/>
        <v>1583</v>
      </c>
      <c r="K6" s="615">
        <f t="shared" si="2"/>
        <v>2090</v>
      </c>
      <c r="L6" s="623">
        <f>SUM('ป.ตรีพัทลุง'!E19,'ป.ตรีพัทลุง'!E30,'ป.ตรีพัทลุง'!E43)</f>
        <v>143</v>
      </c>
      <c r="M6" s="140">
        <f>SUM('ป.ตรีพัทลุง'!F19,'ป.ตรีพัทลุง'!F30,'ป.ตรีพัทลุง'!F43)</f>
        <v>606</v>
      </c>
      <c r="N6" s="143">
        <f t="shared" si="3"/>
        <v>749</v>
      </c>
      <c r="O6" s="140">
        <v>0</v>
      </c>
      <c r="P6" s="140">
        <v>0</v>
      </c>
      <c r="Q6" s="141">
        <f t="shared" si="4"/>
        <v>0</v>
      </c>
      <c r="R6" s="140">
        <f t="shared" si="5"/>
        <v>143</v>
      </c>
      <c r="S6" s="140">
        <f t="shared" si="5"/>
        <v>606</v>
      </c>
      <c r="T6" s="615">
        <f t="shared" si="5"/>
        <v>749</v>
      </c>
      <c r="U6" s="612">
        <f t="shared" si="6"/>
        <v>650</v>
      </c>
      <c r="V6" s="140">
        <f t="shared" si="6"/>
        <v>2189</v>
      </c>
      <c r="W6" s="141">
        <f t="shared" si="6"/>
        <v>2839</v>
      </c>
    </row>
    <row r="7" spans="1:23" ht="19.5" customHeight="1">
      <c r="A7" s="144"/>
      <c r="B7" s="139">
        <v>3</v>
      </c>
      <c r="C7" s="140">
        <f>SUM('ภาคปกติ 4 ปี'!H18,'ภาคปกติ 4 ปี'!H32,'ภาคปกติ 4 ปี'!H44,'ภาคปกติ 4 ปี'!H64,'ภาคปกติ 4 ปี'!H77,'ภาคปกติ 4 ปี'!H91,'ภาคปกติ 4 ปี'!H101)</f>
        <v>485</v>
      </c>
      <c r="D7" s="140">
        <f>SUM('ภาคปกติ 4 ปี'!I18,'ภาคปกติ 4 ปี'!I32,'ภาคปกติ 4 ปี'!I44,'ภาคปกติ 4 ปี'!I64,'ภาคปกติ 4 ปี'!I77,'ภาคปกติ 4 ปี'!I91,'ภาคปกติ 4 ปี'!I101)</f>
        <v>1318</v>
      </c>
      <c r="E7" s="141">
        <f>SUM(C7:D7)</f>
        <v>1803</v>
      </c>
      <c r="F7" s="140">
        <f>SUM('ภาคสมทบ 3 ปี'!H9)+'ภาคสมทบ 4 ปี'!H9</f>
        <v>38</v>
      </c>
      <c r="G7" s="140">
        <f>SUM('ภาคสมทบ 3 ปี'!I9)+'ภาคสมทบ 4 ปี'!I9</f>
        <v>15</v>
      </c>
      <c r="H7" s="141">
        <f t="shared" si="0"/>
        <v>53</v>
      </c>
      <c r="I7" s="140">
        <f t="shared" si="1"/>
        <v>523</v>
      </c>
      <c r="J7" s="140">
        <f t="shared" si="1"/>
        <v>1333</v>
      </c>
      <c r="K7" s="615">
        <f t="shared" si="2"/>
        <v>1856</v>
      </c>
      <c r="L7" s="623">
        <f>SUM('ป.ตรีพัทลุง'!H19,'ป.ตรีพัทลุง'!H30,'ป.ตรีพัทลุง'!H43)</f>
        <v>134</v>
      </c>
      <c r="M7" s="140">
        <f>SUM('ป.ตรีพัทลุง'!I19,'ป.ตรีพัทลุง'!I30,'ป.ตรีพัทลุง'!I43)</f>
        <v>430</v>
      </c>
      <c r="N7" s="143">
        <f t="shared" si="3"/>
        <v>564</v>
      </c>
      <c r="O7" s="140">
        <v>0</v>
      </c>
      <c r="P7" s="140">
        <v>0</v>
      </c>
      <c r="Q7" s="141">
        <f t="shared" si="4"/>
        <v>0</v>
      </c>
      <c r="R7" s="140">
        <f t="shared" si="5"/>
        <v>134</v>
      </c>
      <c r="S7" s="140">
        <f t="shared" si="5"/>
        <v>430</v>
      </c>
      <c r="T7" s="615">
        <f t="shared" si="5"/>
        <v>564</v>
      </c>
      <c r="U7" s="612">
        <f t="shared" si="6"/>
        <v>657</v>
      </c>
      <c r="V7" s="140">
        <f t="shared" si="6"/>
        <v>1763</v>
      </c>
      <c r="W7" s="141">
        <f t="shared" si="6"/>
        <v>2420</v>
      </c>
    </row>
    <row r="8" spans="1:23" ht="19.5" customHeight="1">
      <c r="A8" s="144"/>
      <c r="B8" s="139">
        <v>4</v>
      </c>
      <c r="C8" s="140">
        <f>SUM('ภาคปกติ 4 ปี'!K18,'ภาคปกติ 4 ปี'!K32,'ภาคปกติ 4 ปี'!K44,'ภาคปกติ 4 ปี'!K64,'ภาคปกติ 4 ปี'!K77,'ภาคปกติ 4 ปี'!K91,'ภาคปกติ 4 ปี'!K101)</f>
        <v>354</v>
      </c>
      <c r="D8" s="140">
        <f>SUM('ภาคปกติ 4 ปี'!L18,'ภาคปกติ 4 ปี'!L32,'ภาคปกติ 4 ปี'!L44,'ภาคปกติ 4 ปี'!L64,'ภาคปกติ 4 ปี'!L77,'ภาคปกติ 4 ปี'!L91,'ภาคปกติ 4 ปี'!L101)</f>
        <v>1165</v>
      </c>
      <c r="E8" s="141">
        <f>SUM(C8:D8)</f>
        <v>1519</v>
      </c>
      <c r="F8" s="140">
        <f>SUM('ภาคสมทบ 3 ปี'!K9)+'ภาคสมทบ 4 ปี'!K9+'ภาคสมทบ 4 ปี'!N9</f>
        <v>20</v>
      </c>
      <c r="G8" s="140">
        <f>SUM('ภาคสมทบ 3 ปี'!L9)+'ภาคสมทบ 4 ปี'!L9+'ภาคสมทบ 4 ปี'!O9</f>
        <v>12</v>
      </c>
      <c r="H8" s="141">
        <f t="shared" si="0"/>
        <v>32</v>
      </c>
      <c r="I8" s="140">
        <f t="shared" si="1"/>
        <v>374</v>
      </c>
      <c r="J8" s="140">
        <f t="shared" si="1"/>
        <v>1177</v>
      </c>
      <c r="K8" s="615">
        <f t="shared" si="2"/>
        <v>1551</v>
      </c>
      <c r="L8" s="623">
        <f>SUM('ป.ตรีพัทลุง'!K19,'ป.ตรีพัทลุง'!K30,'ป.ตรีพัทลุง'!K43)</f>
        <v>115</v>
      </c>
      <c r="M8" s="140">
        <f>SUM('ป.ตรีพัทลุง'!L19,'ป.ตรีพัทลุง'!L30,'ป.ตรีพัทลุง'!L43)</f>
        <v>379</v>
      </c>
      <c r="N8" s="143">
        <f t="shared" si="3"/>
        <v>494</v>
      </c>
      <c r="O8" s="140">
        <v>0</v>
      </c>
      <c r="P8" s="140">
        <v>0</v>
      </c>
      <c r="Q8" s="141">
        <f t="shared" si="4"/>
        <v>0</v>
      </c>
      <c r="R8" s="140">
        <f t="shared" si="5"/>
        <v>115</v>
      </c>
      <c r="S8" s="140">
        <f t="shared" si="5"/>
        <v>379</v>
      </c>
      <c r="T8" s="615">
        <f t="shared" si="5"/>
        <v>494</v>
      </c>
      <c r="U8" s="612">
        <f t="shared" si="6"/>
        <v>489</v>
      </c>
      <c r="V8" s="140">
        <f t="shared" si="6"/>
        <v>1556</v>
      </c>
      <c r="W8" s="141">
        <f t="shared" si="6"/>
        <v>2045</v>
      </c>
    </row>
    <row r="9" spans="1:23" ht="19.5" customHeight="1">
      <c r="A9" s="144"/>
      <c r="B9" s="139">
        <v>5</v>
      </c>
      <c r="C9" s="140">
        <f>SUM('ภาคปกติ 4 ปี'!N18,'ภาคปกติ 4 ปี'!N32,'ภาคปกติ 4 ปี'!N44,'ภาคปกติ 4 ปี'!N64,'ภาคปกติ 4 ปี'!N77,'ภาคปกติ 4 ปี'!N91,'ภาคปกติ 4 ปี'!N101)</f>
        <v>137</v>
      </c>
      <c r="D9" s="140">
        <f>SUM('ภาคปกติ 4 ปี'!O18,'ภาคปกติ 4 ปี'!O32,'ภาคปกติ 4 ปี'!O44,'ภาคปกติ 4 ปี'!O64,'ภาคปกติ 4 ปี'!O77,'ภาคปกติ 4 ปี'!O91,'ภาคปกติ 4 ปี'!O101)</f>
        <v>308</v>
      </c>
      <c r="E9" s="141">
        <f>SUM(C9:D9)</f>
        <v>445</v>
      </c>
      <c r="F9" s="140">
        <v>0</v>
      </c>
      <c r="G9" s="140">
        <v>0</v>
      </c>
      <c r="H9" s="141">
        <f t="shared" si="0"/>
        <v>0</v>
      </c>
      <c r="I9" s="140">
        <f t="shared" si="1"/>
        <v>137</v>
      </c>
      <c r="J9" s="140">
        <f t="shared" si="1"/>
        <v>308</v>
      </c>
      <c r="K9" s="615">
        <f t="shared" si="2"/>
        <v>445</v>
      </c>
      <c r="L9" s="623">
        <f>SUM('ป.ตรีพัทลุง'!N19,'ป.ตรีพัทลุง'!N30,'ป.ตรีพัทลุง'!N43)</f>
        <v>15</v>
      </c>
      <c r="M9" s="145">
        <f>SUM('ป.ตรีพัทลุง'!O19,'ป.ตรีพัทลุง'!O30,'ป.ตรีพัทลุง'!O43)</f>
        <v>13</v>
      </c>
      <c r="N9" s="143">
        <f t="shared" si="3"/>
        <v>28</v>
      </c>
      <c r="O9" s="140">
        <v>0</v>
      </c>
      <c r="P9" s="140">
        <v>0</v>
      </c>
      <c r="Q9" s="141">
        <f t="shared" si="4"/>
        <v>0</v>
      </c>
      <c r="R9" s="140">
        <f t="shared" si="5"/>
        <v>15</v>
      </c>
      <c r="S9" s="140">
        <f t="shared" si="5"/>
        <v>13</v>
      </c>
      <c r="T9" s="615">
        <f t="shared" si="5"/>
        <v>28</v>
      </c>
      <c r="U9" s="612">
        <f t="shared" si="6"/>
        <v>152</v>
      </c>
      <c r="V9" s="140">
        <f t="shared" si="6"/>
        <v>321</v>
      </c>
      <c r="W9" s="141">
        <f t="shared" si="6"/>
        <v>473</v>
      </c>
    </row>
    <row r="10" spans="1:23" s="29" customFormat="1" ht="21">
      <c r="A10" s="146" t="s">
        <v>6</v>
      </c>
      <c r="B10" s="146"/>
      <c r="C10" s="147">
        <f>SUM(C5:C9)</f>
        <v>2141</v>
      </c>
      <c r="D10" s="147">
        <f>SUM(D5:D9)</f>
        <v>6152</v>
      </c>
      <c r="E10" s="147">
        <f>SUM(E5:E9)</f>
        <v>8293</v>
      </c>
      <c r="F10" s="147">
        <f>SUM(F5:F9)</f>
        <v>194</v>
      </c>
      <c r="G10" s="147">
        <f>SUM(G5:G9)</f>
        <v>140</v>
      </c>
      <c r="H10" s="147">
        <f t="shared" si="0"/>
        <v>334</v>
      </c>
      <c r="I10" s="147">
        <f>SUM(I5:I9)</f>
        <v>2335</v>
      </c>
      <c r="J10" s="147">
        <f>SUM(J5:J9)</f>
        <v>6292</v>
      </c>
      <c r="K10" s="616">
        <f t="shared" si="2"/>
        <v>8627</v>
      </c>
      <c r="L10" s="624">
        <f>SUM(L5:L9)</f>
        <v>579</v>
      </c>
      <c r="M10" s="147">
        <f>SUM(M5:M9)</f>
        <v>2098</v>
      </c>
      <c r="N10" s="148">
        <f t="shared" si="3"/>
        <v>2677</v>
      </c>
      <c r="O10" s="147">
        <f>SUM(O5:O9)</f>
        <v>0</v>
      </c>
      <c r="P10" s="147">
        <f>SUM(P5:P9)</f>
        <v>0</v>
      </c>
      <c r="Q10" s="147">
        <f t="shared" si="4"/>
        <v>0</v>
      </c>
      <c r="R10" s="147">
        <f aca="true" t="shared" si="7" ref="R10:W10">SUM(R5:R9)</f>
        <v>579</v>
      </c>
      <c r="S10" s="147">
        <f t="shared" si="7"/>
        <v>2098</v>
      </c>
      <c r="T10" s="616">
        <f t="shared" si="7"/>
        <v>2677</v>
      </c>
      <c r="U10" s="148">
        <f t="shared" si="7"/>
        <v>2914</v>
      </c>
      <c r="V10" s="147">
        <f t="shared" si="7"/>
        <v>8390</v>
      </c>
      <c r="W10" s="147">
        <f t="shared" si="7"/>
        <v>11304</v>
      </c>
    </row>
    <row r="11" spans="1:23" ht="20.25" customHeight="1">
      <c r="A11" s="138" t="s">
        <v>120</v>
      </c>
      <c r="B11" s="139">
        <v>3</v>
      </c>
      <c r="C11" s="140">
        <f>SUM('ภาคปกติ 2 ปี'!B12)</f>
        <v>16</v>
      </c>
      <c r="D11" s="140">
        <f>SUM('ภาคปกติ 2 ปี'!C12)</f>
        <v>218</v>
      </c>
      <c r="E11" s="141">
        <f>SUM(C11:D11)</f>
        <v>234</v>
      </c>
      <c r="F11" s="140">
        <f>SUM('ภาคสมทบ 2 ปี'!B10,'ภาคสมทบ 2 ปี'!B28)</f>
        <v>13</v>
      </c>
      <c r="G11" s="140">
        <f>SUM('ภาคสมทบ 2 ปี'!C10,'ภาคสมทบ 2 ปี'!C28)</f>
        <v>211</v>
      </c>
      <c r="H11" s="141">
        <f t="shared" si="0"/>
        <v>224</v>
      </c>
      <c r="I11" s="140">
        <f aca="true" t="shared" si="8" ref="I11:J13">SUM(C11,F11)</f>
        <v>29</v>
      </c>
      <c r="J11" s="140">
        <f t="shared" si="8"/>
        <v>429</v>
      </c>
      <c r="K11" s="615">
        <f t="shared" si="2"/>
        <v>458</v>
      </c>
      <c r="L11" s="623">
        <v>0</v>
      </c>
      <c r="M11" s="149">
        <v>0</v>
      </c>
      <c r="N11" s="150">
        <f t="shared" si="3"/>
        <v>0</v>
      </c>
      <c r="O11" s="151">
        <v>0</v>
      </c>
      <c r="P11" s="149">
        <v>0</v>
      </c>
      <c r="Q11" s="150">
        <f>SUM('[1]ป.บัณฑิต'!G8)</f>
        <v>0</v>
      </c>
      <c r="R11" s="140">
        <f aca="true" t="shared" si="9" ref="R11:T13">SUM(L11,O11)</f>
        <v>0</v>
      </c>
      <c r="S11" s="140">
        <f t="shared" si="9"/>
        <v>0</v>
      </c>
      <c r="T11" s="615">
        <f t="shared" si="9"/>
        <v>0</v>
      </c>
      <c r="U11" s="612">
        <f aca="true" t="shared" si="10" ref="U11:V13">SUM(I11,R11)</f>
        <v>29</v>
      </c>
      <c r="V11" s="140">
        <f t="shared" si="10"/>
        <v>429</v>
      </c>
      <c r="W11" s="141">
        <f>SUM(U11:V11)</f>
        <v>458</v>
      </c>
    </row>
    <row r="12" spans="1:23" ht="20.25" customHeight="1">
      <c r="A12" s="138" t="s">
        <v>324</v>
      </c>
      <c r="B12" s="139">
        <v>4</v>
      </c>
      <c r="C12" s="140">
        <f>SUM('ภาคปกติ 2 ปี'!E12)</f>
        <v>13</v>
      </c>
      <c r="D12" s="140">
        <f>SUM('ภาคปกติ 2 ปี'!F12)</f>
        <v>131</v>
      </c>
      <c r="E12" s="141">
        <f>SUM(C12:D12)</f>
        <v>144</v>
      </c>
      <c r="F12" s="140">
        <f>SUM('ภาคสมทบ 2 ปี'!E10,'ภาคสมทบ 2 ปี'!E28)</f>
        <v>7</v>
      </c>
      <c r="G12" s="140">
        <f>SUM('ภาคสมทบ 2 ปี'!F10,'ภาคสมทบ 2 ปี'!F28)</f>
        <v>132</v>
      </c>
      <c r="H12" s="141">
        <f t="shared" si="0"/>
        <v>139</v>
      </c>
      <c r="I12" s="140">
        <f t="shared" si="8"/>
        <v>20</v>
      </c>
      <c r="J12" s="140">
        <f t="shared" si="8"/>
        <v>263</v>
      </c>
      <c r="K12" s="615">
        <f t="shared" si="2"/>
        <v>283</v>
      </c>
      <c r="L12" s="623">
        <v>0</v>
      </c>
      <c r="M12" s="140">
        <v>0</v>
      </c>
      <c r="N12" s="150">
        <f t="shared" si="3"/>
        <v>0</v>
      </c>
      <c r="O12" s="152">
        <f>SUM('[1]ป.บัณฑิต'!E9)</f>
        <v>0</v>
      </c>
      <c r="P12" s="140">
        <f>SUM('[1]ป.บัณฑิต'!F9)</f>
        <v>0</v>
      </c>
      <c r="Q12" s="150">
        <f>SUM('[1]ป.บัณฑิต'!G9)</f>
        <v>0</v>
      </c>
      <c r="R12" s="140">
        <f t="shared" si="9"/>
        <v>0</v>
      </c>
      <c r="S12" s="140">
        <f t="shared" si="9"/>
        <v>0</v>
      </c>
      <c r="T12" s="615">
        <f t="shared" si="9"/>
        <v>0</v>
      </c>
      <c r="U12" s="612">
        <f t="shared" si="10"/>
        <v>20</v>
      </c>
      <c r="V12" s="140">
        <f t="shared" si="10"/>
        <v>263</v>
      </c>
      <c r="W12" s="141">
        <f>SUM(U12:V12)</f>
        <v>283</v>
      </c>
    </row>
    <row r="13" spans="1:23" ht="20.25" customHeight="1">
      <c r="A13" s="144"/>
      <c r="B13" s="139">
        <v>5</v>
      </c>
      <c r="C13" s="140">
        <f>SUM('ภาคปกติ 2 ปี'!H12)</f>
        <v>2</v>
      </c>
      <c r="D13" s="140">
        <f>SUM('ภาคปกติ 2 ปี'!I12)</f>
        <v>7</v>
      </c>
      <c r="E13" s="141">
        <f>SUM(C13:D13)</f>
        <v>9</v>
      </c>
      <c r="F13" s="140">
        <f>SUM('ภาคสมทบ 2 ปี'!H10,'ภาคสมทบ 2 ปี'!H28)</f>
        <v>4</v>
      </c>
      <c r="G13" s="140">
        <f>SUM('ภาคสมทบ 2 ปี'!I10,'ภาคสมทบ 2 ปี'!I28)</f>
        <v>25</v>
      </c>
      <c r="H13" s="141">
        <f t="shared" si="0"/>
        <v>29</v>
      </c>
      <c r="I13" s="140">
        <f t="shared" si="8"/>
        <v>6</v>
      </c>
      <c r="J13" s="140">
        <f t="shared" si="8"/>
        <v>32</v>
      </c>
      <c r="K13" s="615">
        <f t="shared" si="2"/>
        <v>38</v>
      </c>
      <c r="L13" s="623">
        <v>0</v>
      </c>
      <c r="M13" s="145">
        <v>0</v>
      </c>
      <c r="N13" s="150">
        <f t="shared" si="3"/>
        <v>0</v>
      </c>
      <c r="O13" s="152">
        <f>SUM('[1]ป.บัณฑิต'!H9)</f>
        <v>0</v>
      </c>
      <c r="P13" s="140">
        <f>SUM('[1]ป.บัณฑิต'!I9)</f>
        <v>0</v>
      </c>
      <c r="Q13" s="150">
        <f>SUM('[1]ป.บัณฑิต'!J9)</f>
        <v>0</v>
      </c>
      <c r="R13" s="140">
        <f t="shared" si="9"/>
        <v>0</v>
      </c>
      <c r="S13" s="140">
        <f t="shared" si="9"/>
        <v>0</v>
      </c>
      <c r="T13" s="615">
        <f t="shared" si="9"/>
        <v>0</v>
      </c>
      <c r="U13" s="612">
        <f t="shared" si="10"/>
        <v>6</v>
      </c>
      <c r="V13" s="140">
        <f t="shared" si="10"/>
        <v>32</v>
      </c>
      <c r="W13" s="141">
        <f>SUM(U13:V13)</f>
        <v>38</v>
      </c>
    </row>
    <row r="14" spans="1:23" s="29" customFormat="1" ht="21.75" thickBot="1">
      <c r="A14" s="153" t="s">
        <v>6</v>
      </c>
      <c r="B14" s="153"/>
      <c r="C14" s="154">
        <f>SUM(C11:C13)</f>
        <v>31</v>
      </c>
      <c r="D14" s="154">
        <f>SUM(D11:D13)</f>
        <v>356</v>
      </c>
      <c r="E14" s="154">
        <f>SUM(C14:D14)</f>
        <v>387</v>
      </c>
      <c r="F14" s="154">
        <f aca="true" t="shared" si="11" ref="F14:V14">SUM(F11:F13)</f>
        <v>24</v>
      </c>
      <c r="G14" s="154">
        <f t="shared" si="11"/>
        <v>368</v>
      </c>
      <c r="H14" s="154">
        <f t="shared" si="0"/>
        <v>392</v>
      </c>
      <c r="I14" s="154">
        <f t="shared" si="11"/>
        <v>55</v>
      </c>
      <c r="J14" s="154">
        <f t="shared" si="11"/>
        <v>724</v>
      </c>
      <c r="K14" s="617">
        <f t="shared" si="11"/>
        <v>779</v>
      </c>
      <c r="L14" s="625">
        <f>SUM(L11:L13)</f>
        <v>0</v>
      </c>
      <c r="M14" s="154">
        <f t="shared" si="11"/>
        <v>0</v>
      </c>
      <c r="N14" s="156">
        <f t="shared" si="11"/>
        <v>0</v>
      </c>
      <c r="O14" s="155">
        <f t="shared" si="11"/>
        <v>0</v>
      </c>
      <c r="P14" s="154">
        <f t="shared" si="11"/>
        <v>0</v>
      </c>
      <c r="Q14" s="157">
        <f t="shared" si="11"/>
        <v>0</v>
      </c>
      <c r="R14" s="154">
        <f t="shared" si="11"/>
        <v>0</v>
      </c>
      <c r="S14" s="154">
        <f t="shared" si="11"/>
        <v>0</v>
      </c>
      <c r="T14" s="617">
        <f t="shared" si="11"/>
        <v>0</v>
      </c>
      <c r="U14" s="157">
        <f t="shared" si="11"/>
        <v>55</v>
      </c>
      <c r="V14" s="154">
        <f t="shared" si="11"/>
        <v>724</v>
      </c>
      <c r="W14" s="154">
        <f>SUM(W11:W13)</f>
        <v>779</v>
      </c>
    </row>
    <row r="15" spans="1:23" s="29" customFormat="1" ht="24.75" thickBot="1" thickTop="1">
      <c r="A15" s="669" t="s">
        <v>122</v>
      </c>
      <c r="B15" s="670"/>
      <c r="C15" s="158">
        <f>SUM(C14,C10)</f>
        <v>2172</v>
      </c>
      <c r="D15" s="158">
        <f>SUM(D14,D10)</f>
        <v>6508</v>
      </c>
      <c r="E15" s="158">
        <f>SUM(E14,E10)</f>
        <v>8680</v>
      </c>
      <c r="F15" s="158">
        <f aca="true" t="shared" si="12" ref="F15:W15">SUM(F10,F14)</f>
        <v>218</v>
      </c>
      <c r="G15" s="158">
        <f t="shared" si="12"/>
        <v>508</v>
      </c>
      <c r="H15" s="158">
        <f t="shared" si="12"/>
        <v>726</v>
      </c>
      <c r="I15" s="158">
        <f t="shared" si="12"/>
        <v>2390</v>
      </c>
      <c r="J15" s="159">
        <f t="shared" si="12"/>
        <v>7016</v>
      </c>
      <c r="K15" s="618">
        <f t="shared" si="12"/>
        <v>9406</v>
      </c>
      <c r="L15" s="626">
        <f t="shared" si="12"/>
        <v>579</v>
      </c>
      <c r="M15" s="159">
        <f t="shared" si="12"/>
        <v>2098</v>
      </c>
      <c r="N15" s="159">
        <f t="shared" si="12"/>
        <v>2677</v>
      </c>
      <c r="O15" s="158">
        <f t="shared" si="12"/>
        <v>0</v>
      </c>
      <c r="P15" s="159">
        <f t="shared" si="12"/>
        <v>0</v>
      </c>
      <c r="Q15" s="159">
        <f t="shared" si="12"/>
        <v>0</v>
      </c>
      <c r="R15" s="158">
        <f t="shared" si="12"/>
        <v>579</v>
      </c>
      <c r="S15" s="158">
        <f t="shared" si="12"/>
        <v>2098</v>
      </c>
      <c r="T15" s="627">
        <f t="shared" si="12"/>
        <v>2677</v>
      </c>
      <c r="U15" s="613">
        <f t="shared" si="12"/>
        <v>2969</v>
      </c>
      <c r="V15" s="158">
        <f t="shared" si="12"/>
        <v>9114</v>
      </c>
      <c r="W15" s="160">
        <f t="shared" si="12"/>
        <v>12083</v>
      </c>
    </row>
    <row r="16" spans="1:23" ht="21.75" thickTop="1">
      <c r="A16" s="138" t="s">
        <v>162</v>
      </c>
      <c r="B16" s="139">
        <v>1</v>
      </c>
      <c r="C16" s="140">
        <f>SUM('ป.โท สงขลา'!B8)</f>
        <v>19</v>
      </c>
      <c r="D16" s="140">
        <f>SUM('ป.โท สงขลา'!C8)</f>
        <v>45</v>
      </c>
      <c r="E16" s="141">
        <f aca="true" t="shared" si="13" ref="E16:E26">SUM(C16:D16)</f>
        <v>64</v>
      </c>
      <c r="F16" s="140">
        <f>SUM('ป.โท สงขลา'!B17)</f>
        <v>20</v>
      </c>
      <c r="G16" s="140">
        <f>SUM('ป.โท สงขลา'!C17)</f>
        <v>44</v>
      </c>
      <c r="H16" s="141">
        <f>SUM(F16:G16)</f>
        <v>64</v>
      </c>
      <c r="I16" s="140">
        <f>SUM(C16,F16)</f>
        <v>39</v>
      </c>
      <c r="J16" s="140">
        <f>SUM(D16,G16)</f>
        <v>89</v>
      </c>
      <c r="K16" s="619">
        <f aca="true" t="shared" si="14" ref="K16:K26">SUM(I16:J16)</f>
        <v>128</v>
      </c>
      <c r="L16" s="628">
        <v>0</v>
      </c>
      <c r="M16" s="140">
        <v>0</v>
      </c>
      <c r="N16" s="141">
        <f>SUM(L16:M16)</f>
        <v>0</v>
      </c>
      <c r="O16" s="140">
        <v>0</v>
      </c>
      <c r="P16" s="140">
        <v>0</v>
      </c>
      <c r="Q16" s="141">
        <f>SUM(O16:P16)</f>
        <v>0</v>
      </c>
      <c r="R16" s="140">
        <f>SUM(L16,O16)</f>
        <v>0</v>
      </c>
      <c r="S16" s="140">
        <f>SUM(M16,P16)</f>
        <v>0</v>
      </c>
      <c r="T16" s="615">
        <f aca="true" t="shared" si="15" ref="T16:T25">SUM(R16:S16)</f>
        <v>0</v>
      </c>
      <c r="U16" s="612">
        <f>SUM(I16,R16)</f>
        <v>39</v>
      </c>
      <c r="V16" s="140">
        <f>SUM(J16,S16)</f>
        <v>89</v>
      </c>
      <c r="W16" s="141">
        <f aca="true" t="shared" si="16" ref="W16:W22">SUM(U16:V16)</f>
        <v>128</v>
      </c>
    </row>
    <row r="17" spans="1:23" ht="7.5" customHeight="1">
      <c r="A17" s="138"/>
      <c r="B17" s="139"/>
      <c r="C17" s="140">
        <v>0</v>
      </c>
      <c r="D17" s="140">
        <v>0</v>
      </c>
      <c r="E17" s="141">
        <f>SUM(C17:D17)</f>
        <v>0</v>
      </c>
      <c r="F17" s="140">
        <f>SUM('ป.โท สงขลา'!E17)</f>
        <v>0</v>
      </c>
      <c r="G17" s="140">
        <f>SUM('ป.โท สงขลา'!F17)</f>
        <v>0</v>
      </c>
      <c r="H17" s="141">
        <f>SUM(F17:G17)</f>
        <v>0</v>
      </c>
      <c r="I17" s="140">
        <f>SUM(C17,F17)</f>
        <v>0</v>
      </c>
      <c r="J17" s="140">
        <f>SUM(D17,G17)</f>
        <v>0</v>
      </c>
      <c r="K17" s="615">
        <f>SUM(I17:J17)</f>
        <v>0</v>
      </c>
      <c r="L17" s="628">
        <v>0</v>
      </c>
      <c r="M17" s="140">
        <v>0</v>
      </c>
      <c r="N17" s="141">
        <f>SUM(L17:M17)</f>
        <v>0</v>
      </c>
      <c r="O17" s="140">
        <v>0</v>
      </c>
      <c r="P17" s="140">
        <v>0</v>
      </c>
      <c r="Q17" s="141">
        <f>SUM(O17:P17)</f>
        <v>0</v>
      </c>
      <c r="R17" s="140">
        <v>0</v>
      </c>
      <c r="S17" s="140">
        <v>0</v>
      </c>
      <c r="T17" s="615">
        <f>SUM(R17:S17)</f>
        <v>0</v>
      </c>
      <c r="U17" s="612">
        <f>SUM(I17,R17)</f>
        <v>0</v>
      </c>
      <c r="V17" s="140">
        <f>SUM(J17,S17)</f>
        <v>0</v>
      </c>
      <c r="W17" s="141">
        <f>SUM(U17:V17)</f>
        <v>0</v>
      </c>
    </row>
    <row r="18" spans="1:23" s="29" customFormat="1" ht="21">
      <c r="A18" s="146" t="s">
        <v>6</v>
      </c>
      <c r="B18" s="146"/>
      <c r="C18" s="147">
        <f aca="true" t="shared" si="17" ref="C18:W18">SUM(C16:C17)</f>
        <v>19</v>
      </c>
      <c r="D18" s="147">
        <f t="shared" si="17"/>
        <v>45</v>
      </c>
      <c r="E18" s="147">
        <f t="shared" si="17"/>
        <v>64</v>
      </c>
      <c r="F18" s="147">
        <f t="shared" si="17"/>
        <v>20</v>
      </c>
      <c r="G18" s="147">
        <f t="shared" si="17"/>
        <v>44</v>
      </c>
      <c r="H18" s="147">
        <f t="shared" si="17"/>
        <v>64</v>
      </c>
      <c r="I18" s="147">
        <f t="shared" si="17"/>
        <v>39</v>
      </c>
      <c r="J18" s="147">
        <f t="shared" si="17"/>
        <v>89</v>
      </c>
      <c r="K18" s="616">
        <f t="shared" si="17"/>
        <v>128</v>
      </c>
      <c r="L18" s="629">
        <f t="shared" si="17"/>
        <v>0</v>
      </c>
      <c r="M18" s="147">
        <f t="shared" si="17"/>
        <v>0</v>
      </c>
      <c r="N18" s="147">
        <f t="shared" si="17"/>
        <v>0</v>
      </c>
      <c r="O18" s="147">
        <f t="shared" si="17"/>
        <v>0</v>
      </c>
      <c r="P18" s="147">
        <f t="shared" si="17"/>
        <v>0</v>
      </c>
      <c r="Q18" s="147">
        <f t="shared" si="17"/>
        <v>0</v>
      </c>
      <c r="R18" s="147">
        <f t="shared" si="17"/>
        <v>0</v>
      </c>
      <c r="S18" s="147">
        <f t="shared" si="17"/>
        <v>0</v>
      </c>
      <c r="T18" s="616">
        <f t="shared" si="17"/>
        <v>0</v>
      </c>
      <c r="U18" s="148">
        <f t="shared" si="17"/>
        <v>39</v>
      </c>
      <c r="V18" s="147">
        <f t="shared" si="17"/>
        <v>89</v>
      </c>
      <c r="W18" s="147">
        <f t="shared" si="17"/>
        <v>128</v>
      </c>
    </row>
    <row r="19" spans="1:23" ht="17.25" customHeight="1">
      <c r="A19" s="138" t="s">
        <v>123</v>
      </c>
      <c r="B19" s="139">
        <v>1</v>
      </c>
      <c r="C19" s="140">
        <f>SUM('ป.โท สงขลา'!B57)</f>
        <v>22</v>
      </c>
      <c r="D19" s="140">
        <f>SUM('ป.โท สงขลา'!C57)</f>
        <v>39</v>
      </c>
      <c r="E19" s="141">
        <f t="shared" si="13"/>
        <v>61</v>
      </c>
      <c r="F19" s="140">
        <f>SUM('ป.โท สงขลา'!B100)</f>
        <v>142</v>
      </c>
      <c r="G19" s="140">
        <f>SUM('ป.โท สงขลา'!C100)</f>
        <v>276</v>
      </c>
      <c r="H19" s="141">
        <f aca="true" t="shared" si="18" ref="H19:H25">SUM(F19:G19)</f>
        <v>418</v>
      </c>
      <c r="I19" s="140">
        <f aca="true" t="shared" si="19" ref="I19:J21">SUM(C19,F19)</f>
        <v>164</v>
      </c>
      <c r="J19" s="140">
        <f t="shared" si="19"/>
        <v>315</v>
      </c>
      <c r="K19" s="615">
        <f t="shared" si="14"/>
        <v>479</v>
      </c>
      <c r="L19" s="630">
        <f>SUM('ป.โทพัทลุง'!B11)</f>
        <v>0</v>
      </c>
      <c r="M19" s="149">
        <f>SUM('ป.โทพัทลุง'!C11)</f>
        <v>0</v>
      </c>
      <c r="N19" s="157">
        <f aca="true" t="shared" si="20" ref="N19:N25">SUM(L19:M19)</f>
        <v>0</v>
      </c>
      <c r="O19" s="140">
        <f>SUM('ป.โทพัทลุง'!B28)</f>
        <v>0</v>
      </c>
      <c r="P19" s="140">
        <f>SUM('ป.โทพัทลุง'!C28)</f>
        <v>0</v>
      </c>
      <c r="Q19" s="141">
        <f aca="true" t="shared" si="21" ref="Q19:Q25">SUM(O19:P19)</f>
        <v>0</v>
      </c>
      <c r="R19" s="140">
        <f aca="true" t="shared" si="22" ref="R19:S21">SUM(L19,O19)</f>
        <v>0</v>
      </c>
      <c r="S19" s="140">
        <f t="shared" si="22"/>
        <v>0</v>
      </c>
      <c r="T19" s="615">
        <f t="shared" si="15"/>
        <v>0</v>
      </c>
      <c r="U19" s="612">
        <f aca="true" t="shared" si="23" ref="U19:V21">SUM(I19,R19)</f>
        <v>164</v>
      </c>
      <c r="V19" s="140">
        <f t="shared" si="23"/>
        <v>315</v>
      </c>
      <c r="W19" s="141">
        <f t="shared" si="16"/>
        <v>479</v>
      </c>
    </row>
    <row r="20" spans="1:23" ht="17.25" customHeight="1">
      <c r="A20" s="138"/>
      <c r="B20" s="139">
        <v>2</v>
      </c>
      <c r="C20" s="140">
        <f>SUM('ป.โท สงขลา'!E57)</f>
        <v>20</v>
      </c>
      <c r="D20" s="140">
        <f>SUM('ป.โท สงขลา'!F57)</f>
        <v>42</v>
      </c>
      <c r="E20" s="141">
        <f t="shared" si="13"/>
        <v>62</v>
      </c>
      <c r="F20" s="140">
        <f>SUM('ป.โท สงขลา'!E100)</f>
        <v>116</v>
      </c>
      <c r="G20" s="140">
        <f>SUM('ป.โท สงขลา'!F100)</f>
        <v>186</v>
      </c>
      <c r="H20" s="141">
        <f t="shared" si="18"/>
        <v>302</v>
      </c>
      <c r="I20" s="140">
        <f t="shared" si="19"/>
        <v>136</v>
      </c>
      <c r="J20" s="140">
        <f t="shared" si="19"/>
        <v>228</v>
      </c>
      <c r="K20" s="615">
        <f t="shared" si="14"/>
        <v>364</v>
      </c>
      <c r="L20" s="623">
        <f>SUM('ป.โทพัทลุง'!E11)</f>
        <v>4</v>
      </c>
      <c r="M20" s="140">
        <f>SUM('ป.โทพัทลุง'!F11)</f>
        <v>1</v>
      </c>
      <c r="N20" s="143">
        <f t="shared" si="20"/>
        <v>5</v>
      </c>
      <c r="O20" s="140">
        <f>SUM('ป.โทพัทลุง'!E28)</f>
        <v>0</v>
      </c>
      <c r="P20" s="140">
        <f>SUM('ป.โทพัทลุง'!F28)</f>
        <v>0</v>
      </c>
      <c r="Q20" s="141">
        <f t="shared" si="21"/>
        <v>0</v>
      </c>
      <c r="R20" s="140">
        <f t="shared" si="22"/>
        <v>4</v>
      </c>
      <c r="S20" s="140">
        <f t="shared" si="22"/>
        <v>1</v>
      </c>
      <c r="T20" s="615">
        <f t="shared" si="15"/>
        <v>5</v>
      </c>
      <c r="U20" s="612">
        <f t="shared" si="23"/>
        <v>140</v>
      </c>
      <c r="V20" s="140">
        <f t="shared" si="23"/>
        <v>229</v>
      </c>
      <c r="W20" s="141">
        <f t="shared" si="16"/>
        <v>369</v>
      </c>
    </row>
    <row r="21" spans="1:23" ht="17.25" customHeight="1">
      <c r="A21" s="138"/>
      <c r="B21" s="139">
        <v>3</v>
      </c>
      <c r="C21" s="140">
        <f>SUM('ป.โท สงขลา'!H57)</f>
        <v>48</v>
      </c>
      <c r="D21" s="140">
        <f>SUM('ป.โท สงขลา'!I57)</f>
        <v>87</v>
      </c>
      <c r="E21" s="141">
        <f t="shared" si="13"/>
        <v>135</v>
      </c>
      <c r="F21" s="140">
        <f>SUM('ป.โท สงขลา'!H100)</f>
        <v>112</v>
      </c>
      <c r="G21" s="140">
        <f>SUM('ป.โท สงขลา'!I100)</f>
        <v>307</v>
      </c>
      <c r="H21" s="141">
        <f t="shared" si="18"/>
        <v>419</v>
      </c>
      <c r="I21" s="140">
        <f t="shared" si="19"/>
        <v>160</v>
      </c>
      <c r="J21" s="140">
        <f t="shared" si="19"/>
        <v>394</v>
      </c>
      <c r="K21" s="615">
        <f t="shared" si="14"/>
        <v>554</v>
      </c>
      <c r="L21" s="631">
        <f>SUM('ป.โทพัทลุง'!H11)</f>
        <v>2</v>
      </c>
      <c r="M21" s="145">
        <f>SUM('ป.โทพัทลุง'!I11)</f>
        <v>1</v>
      </c>
      <c r="N21" s="182">
        <f t="shared" si="20"/>
        <v>3</v>
      </c>
      <c r="O21" s="140">
        <f>SUM('ป.โทพัทลุง'!H28)</f>
        <v>20</v>
      </c>
      <c r="P21" s="140">
        <f>SUM('ป.โทพัทลุง'!I28)</f>
        <v>32</v>
      </c>
      <c r="Q21" s="141">
        <f t="shared" si="21"/>
        <v>52</v>
      </c>
      <c r="R21" s="140">
        <f t="shared" si="22"/>
        <v>22</v>
      </c>
      <c r="S21" s="140">
        <f t="shared" si="22"/>
        <v>33</v>
      </c>
      <c r="T21" s="615">
        <f t="shared" si="15"/>
        <v>55</v>
      </c>
      <c r="U21" s="612">
        <f t="shared" si="23"/>
        <v>182</v>
      </c>
      <c r="V21" s="140">
        <f t="shared" si="23"/>
        <v>427</v>
      </c>
      <c r="W21" s="141">
        <f t="shared" si="16"/>
        <v>609</v>
      </c>
    </row>
    <row r="22" spans="1:23" s="29" customFormat="1" ht="21">
      <c r="A22" s="146" t="s">
        <v>6</v>
      </c>
      <c r="B22" s="146"/>
      <c r="C22" s="147">
        <f>SUM(C19:C21)</f>
        <v>90</v>
      </c>
      <c r="D22" s="147">
        <f>SUM(D19:D21)</f>
        <v>168</v>
      </c>
      <c r="E22" s="147">
        <f t="shared" si="13"/>
        <v>258</v>
      </c>
      <c r="F22" s="147">
        <f>SUM(F19:F21)</f>
        <v>370</v>
      </c>
      <c r="G22" s="147">
        <f>SUM(G19:G21)</f>
        <v>769</v>
      </c>
      <c r="H22" s="147">
        <f t="shared" si="18"/>
        <v>1139</v>
      </c>
      <c r="I22" s="147">
        <f>SUM(I19:I21)</f>
        <v>460</v>
      </c>
      <c r="J22" s="147">
        <f>SUM(J19:J21)</f>
        <v>937</v>
      </c>
      <c r="K22" s="620">
        <f t="shared" si="14"/>
        <v>1397</v>
      </c>
      <c r="L22" s="624">
        <f>SUM(L19:L21)</f>
        <v>6</v>
      </c>
      <c r="M22" s="147">
        <f>SUM(M19:M21)</f>
        <v>2</v>
      </c>
      <c r="N22" s="148">
        <f t="shared" si="20"/>
        <v>8</v>
      </c>
      <c r="O22" s="147">
        <f>SUM(O19:O21)</f>
        <v>20</v>
      </c>
      <c r="P22" s="147">
        <f>SUM(P19:P21)</f>
        <v>32</v>
      </c>
      <c r="Q22" s="147">
        <f t="shared" si="21"/>
        <v>52</v>
      </c>
      <c r="R22" s="147">
        <f>SUM(R19:R21)</f>
        <v>26</v>
      </c>
      <c r="S22" s="147">
        <f>SUM(S19:S21)</f>
        <v>34</v>
      </c>
      <c r="T22" s="620">
        <f t="shared" si="15"/>
        <v>60</v>
      </c>
      <c r="U22" s="148">
        <f>SUM(U19:U21)</f>
        <v>486</v>
      </c>
      <c r="V22" s="147">
        <f>SUM(V19:V21)</f>
        <v>971</v>
      </c>
      <c r="W22" s="161">
        <f t="shared" si="16"/>
        <v>1457</v>
      </c>
    </row>
    <row r="23" spans="1:23" ht="16.5" customHeight="1">
      <c r="A23" s="138" t="s">
        <v>124</v>
      </c>
      <c r="B23" s="139">
        <v>1</v>
      </c>
      <c r="C23" s="140">
        <f>SUM('ป.โท สงขลา'!B110)</f>
        <v>0</v>
      </c>
      <c r="D23" s="140">
        <f>SUM('ป.โท สงขลา'!C110)</f>
        <v>0</v>
      </c>
      <c r="E23" s="141">
        <f t="shared" si="13"/>
        <v>0</v>
      </c>
      <c r="F23" s="140">
        <f>SUM('ป.โท สงขลา'!B120)</f>
        <v>3</v>
      </c>
      <c r="G23" s="140">
        <f>SUM('ป.โท สงขลา'!C120)</f>
        <v>9</v>
      </c>
      <c r="H23" s="140">
        <f t="shared" si="18"/>
        <v>12</v>
      </c>
      <c r="I23" s="140">
        <f aca="true" t="shared" si="24" ref="I23:J25">SUM(C23,F23)</f>
        <v>3</v>
      </c>
      <c r="J23" s="140">
        <f t="shared" si="24"/>
        <v>9</v>
      </c>
      <c r="K23" s="615">
        <f t="shared" si="14"/>
        <v>12</v>
      </c>
      <c r="L23" s="628" t="s">
        <v>128</v>
      </c>
      <c r="M23" s="140" t="s">
        <v>128</v>
      </c>
      <c r="N23" s="141">
        <f t="shared" si="20"/>
        <v>0</v>
      </c>
      <c r="O23" s="140" t="s">
        <v>128</v>
      </c>
      <c r="P23" s="140" t="s">
        <v>128</v>
      </c>
      <c r="Q23" s="141">
        <f t="shared" si="21"/>
        <v>0</v>
      </c>
      <c r="R23" s="140" t="s">
        <v>128</v>
      </c>
      <c r="S23" s="140" t="s">
        <v>128</v>
      </c>
      <c r="T23" s="615">
        <f t="shared" si="15"/>
        <v>0</v>
      </c>
      <c r="U23" s="612">
        <f aca="true" t="shared" si="25" ref="U23:W25">SUM(I23,R23)</f>
        <v>3</v>
      </c>
      <c r="V23" s="140">
        <f t="shared" si="25"/>
        <v>9</v>
      </c>
      <c r="W23" s="141">
        <f t="shared" si="25"/>
        <v>12</v>
      </c>
    </row>
    <row r="24" spans="1:23" ht="16.5" customHeight="1">
      <c r="A24" s="138"/>
      <c r="B24" s="139">
        <v>2</v>
      </c>
      <c r="C24" s="140">
        <f>SUM('ป.โท สงขลา'!E110)</f>
        <v>4</v>
      </c>
      <c r="D24" s="140">
        <f>SUM('ป.โท สงขลา'!F110)</f>
        <v>2</v>
      </c>
      <c r="E24" s="141">
        <f t="shared" si="13"/>
        <v>6</v>
      </c>
      <c r="F24" s="140">
        <v>0</v>
      </c>
      <c r="G24" s="140">
        <v>0</v>
      </c>
      <c r="H24" s="140">
        <f t="shared" si="18"/>
        <v>0</v>
      </c>
      <c r="I24" s="140">
        <f t="shared" si="24"/>
        <v>4</v>
      </c>
      <c r="J24" s="140">
        <f t="shared" si="24"/>
        <v>2</v>
      </c>
      <c r="K24" s="615">
        <f t="shared" si="14"/>
        <v>6</v>
      </c>
      <c r="L24" s="628" t="s">
        <v>128</v>
      </c>
      <c r="M24" s="140" t="s">
        <v>128</v>
      </c>
      <c r="N24" s="141">
        <f t="shared" si="20"/>
        <v>0</v>
      </c>
      <c r="O24" s="140" t="s">
        <v>128</v>
      </c>
      <c r="P24" s="140" t="s">
        <v>128</v>
      </c>
      <c r="Q24" s="141">
        <f t="shared" si="21"/>
        <v>0</v>
      </c>
      <c r="R24" s="140" t="s">
        <v>128</v>
      </c>
      <c r="S24" s="140" t="s">
        <v>128</v>
      </c>
      <c r="T24" s="615">
        <f t="shared" si="15"/>
        <v>0</v>
      </c>
      <c r="U24" s="612">
        <f>SUM(I24,R24)</f>
        <v>4</v>
      </c>
      <c r="V24" s="140">
        <f>SUM(J24,S24)</f>
        <v>2</v>
      </c>
      <c r="W24" s="141">
        <f>SUM(K24,T24)</f>
        <v>6</v>
      </c>
    </row>
    <row r="25" spans="1:23" ht="16.5" customHeight="1">
      <c r="A25" s="138"/>
      <c r="B25" s="139">
        <v>3</v>
      </c>
      <c r="C25" s="140">
        <f>SUM('ป.โท สงขลา'!H110)</f>
        <v>7</v>
      </c>
      <c r="D25" s="140">
        <f>SUM('ป.โท สงขลา'!I110)</f>
        <v>5</v>
      </c>
      <c r="E25" s="141">
        <f t="shared" si="13"/>
        <v>12</v>
      </c>
      <c r="F25" s="140">
        <f>SUM('ป.โท สงขลา'!H120)</f>
        <v>6</v>
      </c>
      <c r="G25" s="140">
        <f>SUM('ป.โท สงขลา'!I120)</f>
        <v>3</v>
      </c>
      <c r="H25" s="140">
        <f t="shared" si="18"/>
        <v>9</v>
      </c>
      <c r="I25" s="140">
        <f t="shared" si="24"/>
        <v>13</v>
      </c>
      <c r="J25" s="140">
        <f t="shared" si="24"/>
        <v>8</v>
      </c>
      <c r="K25" s="615">
        <f t="shared" si="14"/>
        <v>21</v>
      </c>
      <c r="L25" s="628" t="s">
        <v>128</v>
      </c>
      <c r="M25" s="140" t="s">
        <v>128</v>
      </c>
      <c r="N25" s="141">
        <f t="shared" si="20"/>
        <v>0</v>
      </c>
      <c r="O25" s="140" t="s">
        <v>128</v>
      </c>
      <c r="P25" s="140" t="s">
        <v>128</v>
      </c>
      <c r="Q25" s="141">
        <f t="shared" si="21"/>
        <v>0</v>
      </c>
      <c r="R25" s="140" t="s">
        <v>128</v>
      </c>
      <c r="S25" s="140" t="s">
        <v>128</v>
      </c>
      <c r="T25" s="615">
        <f t="shared" si="15"/>
        <v>0</v>
      </c>
      <c r="U25" s="612">
        <f t="shared" si="25"/>
        <v>13</v>
      </c>
      <c r="V25" s="140">
        <f t="shared" si="25"/>
        <v>8</v>
      </c>
      <c r="W25" s="141">
        <f t="shared" si="25"/>
        <v>21</v>
      </c>
    </row>
    <row r="26" spans="1:23" s="29" customFormat="1" ht="19.5" customHeight="1" thickBot="1">
      <c r="A26" s="153" t="s">
        <v>6</v>
      </c>
      <c r="B26" s="153"/>
      <c r="C26" s="154">
        <f aca="true" t="shared" si="26" ref="C26:W26">SUM(C23:C25)</f>
        <v>11</v>
      </c>
      <c r="D26" s="154">
        <f t="shared" si="26"/>
        <v>7</v>
      </c>
      <c r="E26" s="154">
        <f t="shared" si="13"/>
        <v>18</v>
      </c>
      <c r="F26" s="154">
        <f t="shared" si="26"/>
        <v>9</v>
      </c>
      <c r="G26" s="154">
        <f t="shared" si="26"/>
        <v>12</v>
      </c>
      <c r="H26" s="154">
        <f t="shared" si="26"/>
        <v>21</v>
      </c>
      <c r="I26" s="154">
        <f t="shared" si="26"/>
        <v>20</v>
      </c>
      <c r="J26" s="154">
        <f t="shared" si="26"/>
        <v>19</v>
      </c>
      <c r="K26" s="621">
        <f t="shared" si="14"/>
        <v>39</v>
      </c>
      <c r="L26" s="632">
        <f t="shared" si="26"/>
        <v>0</v>
      </c>
      <c r="M26" s="154">
        <f t="shared" si="26"/>
        <v>0</v>
      </c>
      <c r="N26" s="154">
        <f t="shared" si="26"/>
        <v>0</v>
      </c>
      <c r="O26" s="154">
        <f t="shared" si="26"/>
        <v>0</v>
      </c>
      <c r="P26" s="154">
        <f t="shared" si="26"/>
        <v>0</v>
      </c>
      <c r="Q26" s="154">
        <f t="shared" si="26"/>
        <v>0</v>
      </c>
      <c r="R26" s="154">
        <f t="shared" si="26"/>
        <v>0</v>
      </c>
      <c r="S26" s="154">
        <f t="shared" si="26"/>
        <v>0</v>
      </c>
      <c r="T26" s="617">
        <f t="shared" si="26"/>
        <v>0</v>
      </c>
      <c r="U26" s="157">
        <f t="shared" si="26"/>
        <v>20</v>
      </c>
      <c r="V26" s="154">
        <f t="shared" si="26"/>
        <v>19</v>
      </c>
      <c r="W26" s="154">
        <f t="shared" si="26"/>
        <v>39</v>
      </c>
    </row>
    <row r="27" spans="1:23" s="29" customFormat="1" ht="22.5" customHeight="1" thickBot="1" thickTop="1">
      <c r="A27" s="669" t="s">
        <v>125</v>
      </c>
      <c r="B27" s="670"/>
      <c r="C27" s="158">
        <f aca="true" t="shared" si="27" ref="C27:W27">SUM(C18,C22,C26)</f>
        <v>120</v>
      </c>
      <c r="D27" s="158">
        <f t="shared" si="27"/>
        <v>220</v>
      </c>
      <c r="E27" s="158">
        <f t="shared" si="27"/>
        <v>340</v>
      </c>
      <c r="F27" s="158">
        <f t="shared" si="27"/>
        <v>399</v>
      </c>
      <c r="G27" s="158">
        <f t="shared" si="27"/>
        <v>825</v>
      </c>
      <c r="H27" s="158">
        <f t="shared" si="27"/>
        <v>1224</v>
      </c>
      <c r="I27" s="158">
        <f t="shared" si="27"/>
        <v>519</v>
      </c>
      <c r="J27" s="158">
        <f t="shared" si="27"/>
        <v>1045</v>
      </c>
      <c r="K27" s="162">
        <f t="shared" si="27"/>
        <v>1564</v>
      </c>
      <c r="L27" s="633">
        <f t="shared" si="27"/>
        <v>6</v>
      </c>
      <c r="M27" s="158">
        <f t="shared" si="27"/>
        <v>2</v>
      </c>
      <c r="N27" s="158">
        <f t="shared" si="27"/>
        <v>8</v>
      </c>
      <c r="O27" s="158">
        <f t="shared" si="27"/>
        <v>20</v>
      </c>
      <c r="P27" s="158">
        <f t="shared" si="27"/>
        <v>32</v>
      </c>
      <c r="Q27" s="158">
        <f t="shared" si="27"/>
        <v>52</v>
      </c>
      <c r="R27" s="158">
        <f t="shared" si="27"/>
        <v>26</v>
      </c>
      <c r="S27" s="158">
        <f t="shared" si="27"/>
        <v>34</v>
      </c>
      <c r="T27" s="627">
        <f t="shared" si="27"/>
        <v>60</v>
      </c>
      <c r="U27" s="613">
        <f t="shared" si="27"/>
        <v>545</v>
      </c>
      <c r="V27" s="158">
        <f t="shared" si="27"/>
        <v>1079</v>
      </c>
      <c r="W27" s="160">
        <f t="shared" si="27"/>
        <v>1624</v>
      </c>
    </row>
    <row r="28" spans="1:23" s="29" customFormat="1" ht="21.75" customHeight="1" thickBot="1" thickTop="1">
      <c r="A28" s="669" t="s">
        <v>7</v>
      </c>
      <c r="B28" s="670"/>
      <c r="C28" s="163">
        <f aca="true" t="shared" si="28" ref="C28:W28">SUM(C15,C27)</f>
        <v>2292</v>
      </c>
      <c r="D28" s="163">
        <f t="shared" si="28"/>
        <v>6728</v>
      </c>
      <c r="E28" s="163">
        <f t="shared" si="28"/>
        <v>9020</v>
      </c>
      <c r="F28" s="163">
        <f t="shared" si="28"/>
        <v>617</v>
      </c>
      <c r="G28" s="163">
        <f t="shared" si="28"/>
        <v>1333</v>
      </c>
      <c r="H28" s="163">
        <f t="shared" si="28"/>
        <v>1950</v>
      </c>
      <c r="I28" s="163">
        <f t="shared" si="28"/>
        <v>2909</v>
      </c>
      <c r="J28" s="163">
        <f t="shared" si="28"/>
        <v>8061</v>
      </c>
      <c r="K28" s="162">
        <f t="shared" si="28"/>
        <v>10970</v>
      </c>
      <c r="L28" s="634">
        <f t="shared" si="28"/>
        <v>585</v>
      </c>
      <c r="M28" s="163">
        <f t="shared" si="28"/>
        <v>2100</v>
      </c>
      <c r="N28" s="163">
        <f t="shared" si="28"/>
        <v>2685</v>
      </c>
      <c r="O28" s="163">
        <f t="shared" si="28"/>
        <v>20</v>
      </c>
      <c r="P28" s="163">
        <f t="shared" si="28"/>
        <v>32</v>
      </c>
      <c r="Q28" s="163">
        <f t="shared" si="28"/>
        <v>52</v>
      </c>
      <c r="R28" s="163">
        <f t="shared" si="28"/>
        <v>605</v>
      </c>
      <c r="S28" s="163">
        <f t="shared" si="28"/>
        <v>2132</v>
      </c>
      <c r="T28" s="635">
        <f t="shared" si="28"/>
        <v>2737</v>
      </c>
      <c r="U28" s="164">
        <f t="shared" si="28"/>
        <v>3514</v>
      </c>
      <c r="V28" s="163">
        <f t="shared" si="28"/>
        <v>10193</v>
      </c>
      <c r="W28" s="165">
        <f t="shared" si="28"/>
        <v>13707</v>
      </c>
    </row>
    <row r="29" ht="21.75" thickTop="1"/>
  </sheetData>
  <sheetProtection/>
  <mergeCells count="13">
    <mergeCell ref="L3:N3"/>
    <mergeCell ref="O3:Q3"/>
    <mergeCell ref="R3:T3"/>
    <mergeCell ref="A15:B15"/>
    <mergeCell ref="A27:B27"/>
    <mergeCell ref="A28:B28"/>
    <mergeCell ref="A1:W1"/>
    <mergeCell ref="C2:K2"/>
    <mergeCell ref="L2:T2"/>
    <mergeCell ref="U2:W3"/>
    <mergeCell ref="C3:E3"/>
    <mergeCell ref="F3:H3"/>
    <mergeCell ref="I3:K3"/>
  </mergeCells>
  <printOptions horizontalCentered="1"/>
  <pageMargins left="0.1968503937007874" right="0.1968503937007874" top="0.1968503937007874" bottom="0.1968503937007874" header="0.5118110236220472" footer="0"/>
  <pageSetup firstPageNumber="7" useFirstPageNumber="1" horizontalDpi="600" verticalDpi="600" orientation="landscape" paperSize="9" r:id="rId1"/>
  <headerFooter alignWithMargins="0">
    <oddFooter>&amp;L&amp;"Angsana New,ธรรมดา"&amp;12กลุ่มภารกิจทะเบียนนิสิตและบริการการศึกษา&amp;C&amp;"Angsana New,ธรรมดา"&amp;14หน้าที่  &amp;P&amp;R&amp;"Angsana New,ธรรมดา"&amp;12ข้อมูล ณ วันที่ 1 กรกฎาคม 2553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J331"/>
  <sheetViews>
    <sheetView showGridLines="0" view="pageLayout" workbookViewId="0" topLeftCell="C4">
      <selection activeCell="F30" sqref="F30"/>
    </sheetView>
  </sheetViews>
  <sheetFormatPr defaultColWidth="9.00390625" defaultRowHeight="24"/>
  <cols>
    <col min="1" max="1" width="22.625" style="167" customWidth="1"/>
    <col min="2" max="2" width="5.25390625" style="168" customWidth="1"/>
    <col min="3" max="3" width="4.875" style="168" customWidth="1"/>
    <col min="4" max="4" width="5.375" style="168" customWidth="1"/>
    <col min="5" max="13" width="4.125" style="168" customWidth="1"/>
    <col min="14" max="16" width="3.625" style="168" customWidth="1"/>
    <col min="17" max="19" width="3.875" style="168" customWidth="1"/>
    <col min="20" max="21" width="4.125" style="168" customWidth="1"/>
    <col min="22" max="22" width="5.00390625" style="168" customWidth="1"/>
    <col min="23" max="25" width="4.125" style="168" customWidth="1"/>
    <col min="26" max="26" width="5.00390625" style="168" customWidth="1"/>
    <col min="27" max="27" width="5.75390625" style="168" customWidth="1"/>
    <col min="28" max="28" width="5.625" style="168" customWidth="1"/>
    <col min="29" max="45" width="4.125" style="168" customWidth="1"/>
    <col min="46" max="62" width="9.00390625" style="168" customWidth="1"/>
    <col min="63" max="16384" width="9.00390625" style="169" customWidth="1"/>
  </cols>
  <sheetData>
    <row r="1" spans="1:28" ht="26.25">
      <c r="A1" s="688" t="s">
        <v>422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</row>
    <row r="2" spans="1:28" ht="23.25">
      <c r="A2" s="684" t="s">
        <v>323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  <c r="W2" s="684"/>
      <c r="X2" s="684"/>
      <c r="Y2" s="684"/>
      <c r="Z2" s="684"/>
      <c r="AA2" s="684"/>
      <c r="AB2" s="684"/>
    </row>
    <row r="3" spans="1:28" ht="15" customHeight="1">
      <c r="A3" s="684"/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4"/>
      <c r="Z3" s="684"/>
      <c r="AA3" s="684"/>
      <c r="AB3" s="684"/>
    </row>
    <row r="4" spans="1:62" s="171" customFormat="1" ht="21">
      <c r="A4" s="133" t="s">
        <v>131</v>
      </c>
      <c r="B4" s="683" t="s">
        <v>132</v>
      </c>
      <c r="C4" s="683"/>
      <c r="D4" s="683"/>
      <c r="E4" s="689" t="s">
        <v>144</v>
      </c>
      <c r="F4" s="689"/>
      <c r="G4" s="689"/>
      <c r="H4" s="689" t="s">
        <v>145</v>
      </c>
      <c r="I4" s="689"/>
      <c r="J4" s="689"/>
      <c r="K4" s="683" t="s">
        <v>322</v>
      </c>
      <c r="L4" s="683"/>
      <c r="M4" s="683"/>
      <c r="N4" s="685" t="s">
        <v>321</v>
      </c>
      <c r="O4" s="686"/>
      <c r="P4" s="687"/>
      <c r="Q4" s="683" t="s">
        <v>146</v>
      </c>
      <c r="R4" s="683"/>
      <c r="S4" s="683"/>
      <c r="T4" s="683" t="s">
        <v>147</v>
      </c>
      <c r="U4" s="683"/>
      <c r="V4" s="683"/>
      <c r="W4" s="683" t="s">
        <v>148</v>
      </c>
      <c r="X4" s="683"/>
      <c r="Y4" s="683"/>
      <c r="Z4" s="683" t="s">
        <v>7</v>
      </c>
      <c r="AA4" s="683"/>
      <c r="AB4" s="683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</row>
    <row r="5" spans="1:62" s="171" customFormat="1" ht="21">
      <c r="A5" s="134"/>
      <c r="B5" s="128" t="s">
        <v>4</v>
      </c>
      <c r="C5" s="128" t="s">
        <v>5</v>
      </c>
      <c r="D5" s="128" t="s">
        <v>6</v>
      </c>
      <c r="E5" s="128" t="s">
        <v>4</v>
      </c>
      <c r="F5" s="128" t="s">
        <v>5</v>
      </c>
      <c r="G5" s="128" t="s">
        <v>6</v>
      </c>
      <c r="H5" s="128" t="s">
        <v>4</v>
      </c>
      <c r="I5" s="128" t="s">
        <v>5</v>
      </c>
      <c r="J5" s="128" t="s">
        <v>6</v>
      </c>
      <c r="K5" s="128" t="s">
        <v>4</v>
      </c>
      <c r="L5" s="128" t="s">
        <v>5</v>
      </c>
      <c r="M5" s="128" t="s">
        <v>6</v>
      </c>
      <c r="N5" s="128" t="s">
        <v>4</v>
      </c>
      <c r="O5" s="128" t="s">
        <v>5</v>
      </c>
      <c r="P5" s="128" t="s">
        <v>6</v>
      </c>
      <c r="Q5" s="128" t="s">
        <v>4</v>
      </c>
      <c r="R5" s="128" t="s">
        <v>5</v>
      </c>
      <c r="S5" s="128" t="s">
        <v>6</v>
      </c>
      <c r="T5" s="128" t="s">
        <v>4</v>
      </c>
      <c r="U5" s="128" t="s">
        <v>5</v>
      </c>
      <c r="V5" s="128" t="s">
        <v>6</v>
      </c>
      <c r="W5" s="128" t="s">
        <v>4</v>
      </c>
      <c r="X5" s="128" t="s">
        <v>5</v>
      </c>
      <c r="Y5" s="128" t="s">
        <v>6</v>
      </c>
      <c r="Z5" s="128" t="s">
        <v>4</v>
      </c>
      <c r="AA5" s="128" t="s">
        <v>5</v>
      </c>
      <c r="AB5" s="128" t="s">
        <v>6</v>
      </c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</row>
    <row r="6" spans="1:28" ht="19.5" customHeight="1">
      <c r="A6" s="14" t="s">
        <v>157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</row>
    <row r="7" spans="1:28" ht="18" customHeight="1">
      <c r="A7" s="27" t="s">
        <v>133</v>
      </c>
      <c r="B7" s="173">
        <f>SUM('ภาคปกติ 4 ปี'!Q18)</f>
        <v>527</v>
      </c>
      <c r="C7" s="173">
        <f>SUM('ภาคปกติ 4 ปี'!R18)</f>
        <v>1705</v>
      </c>
      <c r="D7" s="174">
        <f>SUM(B7:C7)</f>
        <v>2232</v>
      </c>
      <c r="E7" s="636" t="s">
        <v>128</v>
      </c>
      <c r="F7" s="636" t="s">
        <v>128</v>
      </c>
      <c r="G7" s="174">
        <f aca="true" t="shared" si="0" ref="G7:G13">SUM(E7:F7)</f>
        <v>0</v>
      </c>
      <c r="H7" s="173">
        <f>SUM('ภาคสมทบ 2 ปี'!K10)</f>
        <v>1</v>
      </c>
      <c r="I7" s="173">
        <f>SUM('ภาคสมทบ 2 ปี'!L10)</f>
        <v>0</v>
      </c>
      <c r="J7" s="174">
        <f aca="true" t="shared" si="1" ref="J7:J13">SUM(H7:I7)</f>
        <v>1</v>
      </c>
      <c r="K7" s="173">
        <v>0</v>
      </c>
      <c r="L7" s="173">
        <v>0</v>
      </c>
      <c r="M7" s="174">
        <f aca="true" t="shared" si="2" ref="M7:M13">SUM(K7:L7)</f>
        <v>0</v>
      </c>
      <c r="N7" s="174">
        <v>0</v>
      </c>
      <c r="O7" s="174">
        <v>0</v>
      </c>
      <c r="P7" s="174">
        <f>SUM(N7:O7)</f>
        <v>0</v>
      </c>
      <c r="Q7" s="173">
        <v>5</v>
      </c>
      <c r="R7" s="173">
        <v>15</v>
      </c>
      <c r="S7" s="174">
        <f aca="true" t="shared" si="3" ref="S7:S13">SUM(Q7:R7)</f>
        <v>20</v>
      </c>
      <c r="T7" s="173">
        <f>SUM('ป.โท สงขลา'!K65,'ป.โท สงขลา'!K69)</f>
        <v>8</v>
      </c>
      <c r="U7" s="173">
        <f>SUM('ป.โท สงขลา'!L65,'ป.โท สงขลา'!L69)</f>
        <v>7</v>
      </c>
      <c r="V7" s="174">
        <f>SUM(T7:U7)</f>
        <v>15</v>
      </c>
      <c r="W7" s="173">
        <f>SUM('ป.โท สงขลา'!K108)</f>
        <v>11</v>
      </c>
      <c r="X7" s="173">
        <f>SUM('ป.โท สงขลา'!L108)</f>
        <v>7</v>
      </c>
      <c r="Y7" s="174">
        <f>SUM(W7:X7)</f>
        <v>18</v>
      </c>
      <c r="Z7" s="173">
        <f>SUM(B7,E7,H7,K7,N7,Q7,T7,W7)</f>
        <v>552</v>
      </c>
      <c r="AA7" s="173">
        <f>SUM(C7,F7,I7,L7,O7,R7,U7,X7)</f>
        <v>1734</v>
      </c>
      <c r="AB7" s="174">
        <f>SUM(Z7:AA7)</f>
        <v>2286</v>
      </c>
    </row>
    <row r="8" spans="1:28" ht="18" customHeight="1">
      <c r="A8" s="27" t="s">
        <v>134</v>
      </c>
      <c r="B8" s="173">
        <f>SUM('ภาคปกติ 4 ปี'!Q32)</f>
        <v>7</v>
      </c>
      <c r="C8" s="173">
        <f>SUM('ภาคปกติ 4 ปี'!R32)</f>
        <v>7</v>
      </c>
      <c r="D8" s="174">
        <f aca="true" t="shared" si="4" ref="D8:D13">SUM(B8:C8)</f>
        <v>14</v>
      </c>
      <c r="E8" s="173">
        <v>0</v>
      </c>
      <c r="F8" s="173">
        <v>0</v>
      </c>
      <c r="G8" s="174">
        <f t="shared" si="0"/>
        <v>0</v>
      </c>
      <c r="H8" s="173">
        <v>0</v>
      </c>
      <c r="I8" s="173">
        <v>0</v>
      </c>
      <c r="J8" s="174">
        <f t="shared" si="1"/>
        <v>0</v>
      </c>
      <c r="K8" s="173">
        <v>0</v>
      </c>
      <c r="L8" s="173">
        <v>0</v>
      </c>
      <c r="M8" s="174">
        <f t="shared" si="2"/>
        <v>0</v>
      </c>
      <c r="N8" s="174">
        <v>0</v>
      </c>
      <c r="O8" s="174">
        <v>0</v>
      </c>
      <c r="P8" s="174">
        <f aca="true" t="shared" si="5" ref="P8:P13">SUM(N8:O8)</f>
        <v>0</v>
      </c>
      <c r="Q8" s="173">
        <v>23</v>
      </c>
      <c r="R8" s="173">
        <v>27</v>
      </c>
      <c r="S8" s="174">
        <f t="shared" si="3"/>
        <v>50</v>
      </c>
      <c r="T8" s="173">
        <f>SUM('ป.โท สงขลา'!K78)</f>
        <v>0</v>
      </c>
      <c r="U8" s="173">
        <f>SUM('ป.โท สงขลา'!L78)</f>
        <v>0</v>
      </c>
      <c r="V8" s="174">
        <f aca="true" t="shared" si="6" ref="V8:V13">SUM(T8:U8)</f>
        <v>0</v>
      </c>
      <c r="W8" s="173">
        <v>0</v>
      </c>
      <c r="X8" s="173">
        <v>0</v>
      </c>
      <c r="Y8" s="174">
        <f aca="true" t="shared" si="7" ref="Y8:Y13">SUM(W8:X8)</f>
        <v>0</v>
      </c>
      <c r="Z8" s="173">
        <f aca="true" t="shared" si="8" ref="Z8:Z13">SUM(B8,E8,H8,K8,N8,Q8,T8,W8)</f>
        <v>30</v>
      </c>
      <c r="AA8" s="173">
        <f aca="true" t="shared" si="9" ref="AA8:AA13">SUM(C8,F8,I8,L8,O8,R8,U8,X8)</f>
        <v>34</v>
      </c>
      <c r="AB8" s="174">
        <f aca="true" t="shared" si="10" ref="AB8:AB14">SUM(Z8:AA8)</f>
        <v>64</v>
      </c>
    </row>
    <row r="9" spans="1:28" ht="18" customHeight="1">
      <c r="A9" s="27" t="s">
        <v>135</v>
      </c>
      <c r="B9" s="173">
        <f>SUM('ภาคปกติ 4 ปี'!Q44,'ภาคปกติ 4 ปี'!Q64)</f>
        <v>525</v>
      </c>
      <c r="C9" s="173">
        <f>SUM('ภาคปกติ 4 ปี'!R44,'ภาคปกติ 4 ปี'!R64)</f>
        <v>2292</v>
      </c>
      <c r="D9" s="174">
        <f t="shared" si="4"/>
        <v>2817</v>
      </c>
      <c r="E9" s="173">
        <v>0</v>
      </c>
      <c r="F9" s="173">
        <v>0</v>
      </c>
      <c r="G9" s="174">
        <f t="shared" si="0"/>
        <v>0</v>
      </c>
      <c r="H9" s="173">
        <v>0</v>
      </c>
      <c r="I9" s="173">
        <v>0</v>
      </c>
      <c r="J9" s="174">
        <f t="shared" si="1"/>
        <v>0</v>
      </c>
      <c r="K9" s="173">
        <f>SUM('ป.โท สงขลา'!K8)</f>
        <v>19</v>
      </c>
      <c r="L9" s="173">
        <f>SUM('ป.โท สงขลา'!L8)</f>
        <v>45</v>
      </c>
      <c r="M9" s="174">
        <f t="shared" si="2"/>
        <v>64</v>
      </c>
      <c r="N9" s="174">
        <f>SUM('ป.โท สงขลา'!K17)</f>
        <v>20</v>
      </c>
      <c r="O9" s="174">
        <f>SUM('ป.โท สงขลา'!L17)</f>
        <v>44</v>
      </c>
      <c r="P9" s="174">
        <f t="shared" si="5"/>
        <v>64</v>
      </c>
      <c r="Q9" s="173">
        <v>39</v>
      </c>
      <c r="R9" s="173">
        <v>101</v>
      </c>
      <c r="S9" s="174">
        <f t="shared" si="3"/>
        <v>140</v>
      </c>
      <c r="T9" s="173">
        <v>288</v>
      </c>
      <c r="U9" s="173">
        <v>609</v>
      </c>
      <c r="V9" s="174">
        <f t="shared" si="6"/>
        <v>897</v>
      </c>
      <c r="W9" s="173">
        <v>9</v>
      </c>
      <c r="X9" s="173">
        <v>12</v>
      </c>
      <c r="Y9" s="174">
        <f t="shared" si="7"/>
        <v>21</v>
      </c>
      <c r="Z9" s="173">
        <f t="shared" si="8"/>
        <v>900</v>
      </c>
      <c r="AA9" s="173">
        <f t="shared" si="9"/>
        <v>3103</v>
      </c>
      <c r="AB9" s="174">
        <f t="shared" si="10"/>
        <v>4003</v>
      </c>
    </row>
    <row r="10" spans="1:28" ht="18" customHeight="1">
      <c r="A10" s="27" t="s">
        <v>136</v>
      </c>
      <c r="B10" s="173">
        <f>SUM('ภาคปกติ 4 ปี'!Q77)</f>
        <v>309</v>
      </c>
      <c r="C10" s="173">
        <f>SUM('ภาคปกติ 4 ปี'!R77)</f>
        <v>193</v>
      </c>
      <c r="D10" s="174">
        <f t="shared" si="4"/>
        <v>502</v>
      </c>
      <c r="E10" s="173">
        <v>0</v>
      </c>
      <c r="F10" s="173">
        <v>0</v>
      </c>
      <c r="G10" s="174">
        <f t="shared" si="0"/>
        <v>0</v>
      </c>
      <c r="H10" s="173">
        <v>0</v>
      </c>
      <c r="I10" s="173">
        <v>0</v>
      </c>
      <c r="J10" s="174">
        <f t="shared" si="1"/>
        <v>0</v>
      </c>
      <c r="K10" s="173">
        <v>0</v>
      </c>
      <c r="L10" s="173">
        <v>0</v>
      </c>
      <c r="M10" s="174">
        <f t="shared" si="2"/>
        <v>0</v>
      </c>
      <c r="N10" s="174">
        <v>0</v>
      </c>
      <c r="O10" s="174">
        <v>0</v>
      </c>
      <c r="P10" s="174">
        <f t="shared" si="5"/>
        <v>0</v>
      </c>
      <c r="Q10" s="173">
        <v>0</v>
      </c>
      <c r="R10" s="173">
        <v>0</v>
      </c>
      <c r="S10" s="174">
        <f t="shared" si="3"/>
        <v>0</v>
      </c>
      <c r="T10" s="173">
        <v>0</v>
      </c>
      <c r="U10" s="173">
        <v>0</v>
      </c>
      <c r="V10" s="174">
        <f t="shared" si="6"/>
        <v>0</v>
      </c>
      <c r="W10" s="173">
        <v>0</v>
      </c>
      <c r="X10" s="173">
        <v>0</v>
      </c>
      <c r="Y10" s="174">
        <f t="shared" si="7"/>
        <v>0</v>
      </c>
      <c r="Z10" s="173">
        <f t="shared" si="8"/>
        <v>309</v>
      </c>
      <c r="AA10" s="173">
        <f t="shared" si="9"/>
        <v>193</v>
      </c>
      <c r="AB10" s="174">
        <f t="shared" si="10"/>
        <v>502</v>
      </c>
    </row>
    <row r="11" spans="1:28" ht="18" customHeight="1">
      <c r="A11" s="27" t="s">
        <v>137</v>
      </c>
      <c r="B11" s="173">
        <f>SUM('ภาคปกติ 4 ปี'!Q91)</f>
        <v>306</v>
      </c>
      <c r="C11" s="173">
        <f>SUM('ภาคปกติ 4 ปี'!R91)</f>
        <v>1307</v>
      </c>
      <c r="D11" s="174">
        <f t="shared" si="4"/>
        <v>1613</v>
      </c>
      <c r="E11" s="173">
        <f>SUM('ภาคปกติ 2 ปี'!K12)</f>
        <v>31</v>
      </c>
      <c r="F11" s="173">
        <f>SUM('ภาคปกติ 2 ปี'!L12)</f>
        <v>356</v>
      </c>
      <c r="G11" s="174">
        <f t="shared" si="0"/>
        <v>387</v>
      </c>
      <c r="H11" s="173">
        <f>SUM('ภาคสมทบ 2 ปี'!K28)</f>
        <v>23</v>
      </c>
      <c r="I11" s="173">
        <f>SUM('ภาคสมทบ 2 ปี'!L28)</f>
        <v>368</v>
      </c>
      <c r="J11" s="174">
        <f t="shared" si="1"/>
        <v>391</v>
      </c>
      <c r="K11" s="173">
        <v>0</v>
      </c>
      <c r="L11" s="173">
        <v>0</v>
      </c>
      <c r="M11" s="174">
        <f t="shared" si="2"/>
        <v>0</v>
      </c>
      <c r="N11" s="174">
        <v>0</v>
      </c>
      <c r="O11" s="174">
        <v>0</v>
      </c>
      <c r="P11" s="174">
        <f t="shared" si="5"/>
        <v>0</v>
      </c>
      <c r="Q11" s="173">
        <f>SUM('ป.โท สงขลา'!K34)</f>
        <v>0</v>
      </c>
      <c r="R11" s="173">
        <f>SUM('ป.โท สงขลา'!L34)</f>
        <v>3</v>
      </c>
      <c r="S11" s="174">
        <f t="shared" si="3"/>
        <v>3</v>
      </c>
      <c r="T11" s="173">
        <v>21</v>
      </c>
      <c r="U11" s="173">
        <v>69</v>
      </c>
      <c r="V11" s="174">
        <f t="shared" si="6"/>
        <v>90</v>
      </c>
      <c r="W11" s="173">
        <v>0</v>
      </c>
      <c r="X11" s="173">
        <v>0</v>
      </c>
      <c r="Y11" s="174">
        <f t="shared" si="7"/>
        <v>0</v>
      </c>
      <c r="Z11" s="173">
        <f t="shared" si="8"/>
        <v>381</v>
      </c>
      <c r="AA11" s="173">
        <f t="shared" si="9"/>
        <v>2103</v>
      </c>
      <c r="AB11" s="174">
        <f t="shared" si="10"/>
        <v>2484</v>
      </c>
    </row>
    <row r="12" spans="1:28" ht="18" customHeight="1">
      <c r="A12" s="27" t="s">
        <v>49</v>
      </c>
      <c r="B12" s="173">
        <f>SUM('ภาคปกติ 4 ปี'!Q101)</f>
        <v>467</v>
      </c>
      <c r="C12" s="173">
        <f>SUM('ภาคปกติ 4 ปี'!R101)</f>
        <v>648</v>
      </c>
      <c r="D12" s="174">
        <f t="shared" si="4"/>
        <v>1115</v>
      </c>
      <c r="E12" s="173">
        <v>0</v>
      </c>
      <c r="F12" s="173">
        <v>0</v>
      </c>
      <c r="G12" s="174">
        <f t="shared" si="0"/>
        <v>0</v>
      </c>
      <c r="H12" s="173">
        <f>SUM('ภาคสมทบ 3 ปี'!N9)+'ภาคสมทบ 4 ปี'!Q9</f>
        <v>194</v>
      </c>
      <c r="I12" s="173">
        <f>SUM('ภาคสมทบ 3 ปี'!O9)+'ภาคสมทบ 4 ปี'!R9</f>
        <v>140</v>
      </c>
      <c r="J12" s="174">
        <f t="shared" si="1"/>
        <v>334</v>
      </c>
      <c r="K12" s="173">
        <v>0</v>
      </c>
      <c r="L12" s="173">
        <v>0</v>
      </c>
      <c r="M12" s="174">
        <f t="shared" si="2"/>
        <v>0</v>
      </c>
      <c r="N12" s="174">
        <v>0</v>
      </c>
      <c r="O12" s="174">
        <v>0</v>
      </c>
      <c r="P12" s="174">
        <f t="shared" si="5"/>
        <v>0</v>
      </c>
      <c r="Q12" s="173">
        <v>0</v>
      </c>
      <c r="R12" s="173">
        <v>0</v>
      </c>
      <c r="S12" s="174">
        <f t="shared" si="3"/>
        <v>0</v>
      </c>
      <c r="T12" s="173">
        <v>0</v>
      </c>
      <c r="U12" s="173">
        <v>0</v>
      </c>
      <c r="V12" s="174">
        <f t="shared" si="6"/>
        <v>0</v>
      </c>
      <c r="W12" s="173">
        <v>0</v>
      </c>
      <c r="X12" s="173">
        <v>0</v>
      </c>
      <c r="Y12" s="174">
        <f t="shared" si="7"/>
        <v>0</v>
      </c>
      <c r="Z12" s="173">
        <f t="shared" si="8"/>
        <v>661</v>
      </c>
      <c r="AA12" s="173">
        <f t="shared" si="9"/>
        <v>788</v>
      </c>
      <c r="AB12" s="174">
        <f t="shared" si="10"/>
        <v>1449</v>
      </c>
    </row>
    <row r="13" spans="1:28" ht="18" customHeight="1">
      <c r="A13" s="27" t="s">
        <v>160</v>
      </c>
      <c r="B13" s="173">
        <v>0</v>
      </c>
      <c r="C13" s="173">
        <v>0</v>
      </c>
      <c r="D13" s="174">
        <f t="shared" si="4"/>
        <v>0</v>
      </c>
      <c r="E13" s="173">
        <v>0</v>
      </c>
      <c r="F13" s="173">
        <v>0</v>
      </c>
      <c r="G13" s="174">
        <f t="shared" si="0"/>
        <v>0</v>
      </c>
      <c r="H13" s="173">
        <v>0</v>
      </c>
      <c r="I13" s="173">
        <v>0</v>
      </c>
      <c r="J13" s="174">
        <f t="shared" si="1"/>
        <v>0</v>
      </c>
      <c r="K13" s="173">
        <v>0</v>
      </c>
      <c r="L13" s="173">
        <v>0</v>
      </c>
      <c r="M13" s="174">
        <f t="shared" si="2"/>
        <v>0</v>
      </c>
      <c r="N13" s="174">
        <v>0</v>
      </c>
      <c r="O13" s="174">
        <v>0</v>
      </c>
      <c r="P13" s="174">
        <f t="shared" si="5"/>
        <v>0</v>
      </c>
      <c r="Q13" s="173">
        <v>23</v>
      </c>
      <c r="R13" s="173">
        <v>22</v>
      </c>
      <c r="S13" s="174">
        <f t="shared" si="3"/>
        <v>45</v>
      </c>
      <c r="T13" s="173">
        <v>32</v>
      </c>
      <c r="U13" s="173">
        <v>64</v>
      </c>
      <c r="V13" s="174">
        <f t="shared" si="6"/>
        <v>96</v>
      </c>
      <c r="W13" s="173">
        <v>0</v>
      </c>
      <c r="X13" s="173">
        <v>0</v>
      </c>
      <c r="Y13" s="174">
        <f t="shared" si="7"/>
        <v>0</v>
      </c>
      <c r="Z13" s="173">
        <f t="shared" si="8"/>
        <v>55</v>
      </c>
      <c r="AA13" s="173">
        <f t="shared" si="9"/>
        <v>86</v>
      </c>
      <c r="AB13" s="174">
        <f t="shared" si="10"/>
        <v>141</v>
      </c>
    </row>
    <row r="14" spans="1:28" ht="18.75" customHeight="1">
      <c r="A14" s="21" t="s">
        <v>138</v>
      </c>
      <c r="B14" s="175">
        <f aca="true" t="shared" si="11" ref="B14:AA14">SUM(B7:B13)</f>
        <v>2141</v>
      </c>
      <c r="C14" s="175">
        <f t="shared" si="11"/>
        <v>6152</v>
      </c>
      <c r="D14" s="175">
        <f t="shared" si="11"/>
        <v>8293</v>
      </c>
      <c r="E14" s="175">
        <f t="shared" si="11"/>
        <v>31</v>
      </c>
      <c r="F14" s="175">
        <f t="shared" si="11"/>
        <v>356</v>
      </c>
      <c r="G14" s="175">
        <f t="shared" si="11"/>
        <v>387</v>
      </c>
      <c r="H14" s="175">
        <f t="shared" si="11"/>
        <v>218</v>
      </c>
      <c r="I14" s="175">
        <f t="shared" si="11"/>
        <v>508</v>
      </c>
      <c r="J14" s="175">
        <f t="shared" si="11"/>
        <v>726</v>
      </c>
      <c r="K14" s="175">
        <f t="shared" si="11"/>
        <v>19</v>
      </c>
      <c r="L14" s="175">
        <f t="shared" si="11"/>
        <v>45</v>
      </c>
      <c r="M14" s="175">
        <f t="shared" si="11"/>
        <v>64</v>
      </c>
      <c r="N14" s="175">
        <f>SUM(N7:N13)</f>
        <v>20</v>
      </c>
      <c r="O14" s="175">
        <f>SUM(O7:O13)</f>
        <v>44</v>
      </c>
      <c r="P14" s="175">
        <f>SUM(N14:O14)</f>
        <v>64</v>
      </c>
      <c r="Q14" s="175">
        <f aca="true" t="shared" si="12" ref="Q14:V14">SUM(Q7:Q13)</f>
        <v>90</v>
      </c>
      <c r="R14" s="175">
        <f t="shared" si="12"/>
        <v>168</v>
      </c>
      <c r="S14" s="175">
        <f t="shared" si="12"/>
        <v>258</v>
      </c>
      <c r="T14" s="175">
        <f t="shared" si="12"/>
        <v>349</v>
      </c>
      <c r="U14" s="175">
        <f t="shared" si="12"/>
        <v>749</v>
      </c>
      <c r="V14" s="175">
        <f t="shared" si="12"/>
        <v>1098</v>
      </c>
      <c r="W14" s="175">
        <f t="shared" si="11"/>
        <v>20</v>
      </c>
      <c r="X14" s="175">
        <f t="shared" si="11"/>
        <v>19</v>
      </c>
      <c r="Y14" s="175">
        <f t="shared" si="11"/>
        <v>39</v>
      </c>
      <c r="Z14" s="175">
        <f t="shared" si="11"/>
        <v>2888</v>
      </c>
      <c r="AA14" s="175">
        <f t="shared" si="11"/>
        <v>8041</v>
      </c>
      <c r="AB14" s="175">
        <f t="shared" si="10"/>
        <v>10929</v>
      </c>
    </row>
    <row r="15" spans="1:28" ht="19.5" customHeight="1">
      <c r="A15" s="14" t="s">
        <v>158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</row>
    <row r="16" spans="1:28" ht="18" customHeight="1">
      <c r="A16" s="27" t="s">
        <v>134</v>
      </c>
      <c r="B16" s="173">
        <f>SUM('ป.ตรีพัทลุง'!Q19)</f>
        <v>343</v>
      </c>
      <c r="C16" s="173">
        <f>SUM('ป.ตรีพัทลุง'!R19)</f>
        <v>1169</v>
      </c>
      <c r="D16" s="174">
        <f>SUM(B16:C16)</f>
        <v>1512</v>
      </c>
      <c r="E16" s="173">
        <v>0</v>
      </c>
      <c r="F16" s="173">
        <v>0</v>
      </c>
      <c r="G16" s="174">
        <f>SUM(E16:F16)</f>
        <v>0</v>
      </c>
      <c r="H16" s="173">
        <v>0</v>
      </c>
      <c r="I16" s="173">
        <v>0</v>
      </c>
      <c r="J16" s="174">
        <f>SUM(H16:I16)</f>
        <v>0</v>
      </c>
      <c r="K16" s="173">
        <v>0</v>
      </c>
      <c r="L16" s="173">
        <v>0</v>
      </c>
      <c r="M16" s="174">
        <f>SUM(K16:L16)</f>
        <v>0</v>
      </c>
      <c r="N16" s="174">
        <v>0</v>
      </c>
      <c r="O16" s="174">
        <v>0</v>
      </c>
      <c r="P16" s="174">
        <f>SUM(N16:O16)</f>
        <v>0</v>
      </c>
      <c r="Q16" s="173">
        <v>4</v>
      </c>
      <c r="R16" s="173">
        <v>1</v>
      </c>
      <c r="S16" s="174">
        <f>SUM(Q16:R16)</f>
        <v>5</v>
      </c>
      <c r="T16" s="173">
        <v>0</v>
      </c>
      <c r="U16" s="173">
        <v>0</v>
      </c>
      <c r="V16" s="174">
        <f>SUM(T16:U16)</f>
        <v>0</v>
      </c>
      <c r="W16" s="173">
        <v>0</v>
      </c>
      <c r="X16" s="173">
        <v>0</v>
      </c>
      <c r="Y16" s="174">
        <v>0</v>
      </c>
      <c r="Z16" s="173">
        <f aca="true" t="shared" si="13" ref="Z16:AA19">SUM(B16,E16,H16,K16,Q16,T16,W16)</f>
        <v>347</v>
      </c>
      <c r="AA16" s="173">
        <f t="shared" si="13"/>
        <v>1170</v>
      </c>
      <c r="AB16" s="174">
        <f>SUM(Z16:AA16)</f>
        <v>1517</v>
      </c>
    </row>
    <row r="17" spans="1:28" ht="18" customHeight="1">
      <c r="A17" s="27" t="s">
        <v>135</v>
      </c>
      <c r="B17" s="173">
        <v>0</v>
      </c>
      <c r="C17" s="173">
        <v>0</v>
      </c>
      <c r="D17" s="174">
        <f>SUM(B17:C17)</f>
        <v>0</v>
      </c>
      <c r="E17" s="173">
        <v>0</v>
      </c>
      <c r="F17" s="173">
        <v>0</v>
      </c>
      <c r="G17" s="174">
        <f>SUM(E17:F17)</f>
        <v>0</v>
      </c>
      <c r="H17" s="173">
        <v>0</v>
      </c>
      <c r="I17" s="173">
        <v>0</v>
      </c>
      <c r="J17" s="174">
        <f>SUM(H17:I17)</f>
        <v>0</v>
      </c>
      <c r="K17" s="173">
        <v>0</v>
      </c>
      <c r="L17" s="173">
        <v>0</v>
      </c>
      <c r="M17" s="174">
        <f>SUM(K17:L17)</f>
        <v>0</v>
      </c>
      <c r="N17" s="174">
        <v>0</v>
      </c>
      <c r="O17" s="174">
        <v>0</v>
      </c>
      <c r="P17" s="174">
        <f>SUM(N17:O17)</f>
        <v>0</v>
      </c>
      <c r="Q17" s="173">
        <v>0</v>
      </c>
      <c r="R17" s="173">
        <v>0</v>
      </c>
      <c r="S17" s="174">
        <f>SUM(Q17:R17)</f>
        <v>0</v>
      </c>
      <c r="T17" s="173">
        <v>1</v>
      </c>
      <c r="U17" s="173">
        <v>14</v>
      </c>
      <c r="V17" s="174">
        <f>SUM(T17:U17)</f>
        <v>15</v>
      </c>
      <c r="W17" s="173">
        <v>0</v>
      </c>
      <c r="X17" s="173">
        <v>0</v>
      </c>
      <c r="Y17" s="174">
        <v>0</v>
      </c>
      <c r="Z17" s="173">
        <f t="shared" si="13"/>
        <v>1</v>
      </c>
      <c r="AA17" s="173">
        <f t="shared" si="13"/>
        <v>14</v>
      </c>
      <c r="AB17" s="174">
        <f>SUM(Z17:AA17)</f>
        <v>15</v>
      </c>
    </row>
    <row r="18" spans="1:28" ht="18" customHeight="1">
      <c r="A18" s="27" t="s">
        <v>139</v>
      </c>
      <c r="B18" s="173">
        <f>SUM('ป.ตรีพัทลุง'!Q30)</f>
        <v>82</v>
      </c>
      <c r="C18" s="173">
        <f>SUM('ป.ตรีพัทลุง'!R30)</f>
        <v>290</v>
      </c>
      <c r="D18" s="174">
        <f>SUM(B18:C18)</f>
        <v>372</v>
      </c>
      <c r="E18" s="173">
        <v>0</v>
      </c>
      <c r="F18" s="173">
        <v>0</v>
      </c>
      <c r="G18" s="174">
        <f>SUM(E18:F18)</f>
        <v>0</v>
      </c>
      <c r="H18" s="173">
        <v>0</v>
      </c>
      <c r="I18" s="173">
        <v>0</v>
      </c>
      <c r="J18" s="174">
        <f>SUM(H18:I18)</f>
        <v>0</v>
      </c>
      <c r="K18" s="173">
        <v>0</v>
      </c>
      <c r="L18" s="173">
        <v>0</v>
      </c>
      <c r="M18" s="174">
        <f>SUM(K18:L18)</f>
        <v>0</v>
      </c>
      <c r="N18" s="174">
        <v>0</v>
      </c>
      <c r="O18" s="174">
        <v>0</v>
      </c>
      <c r="P18" s="174">
        <f>SUM(N18:O18)</f>
        <v>0</v>
      </c>
      <c r="Q18" s="173">
        <v>0</v>
      </c>
      <c r="R18" s="173">
        <v>0</v>
      </c>
      <c r="S18" s="174">
        <f>SUM(Q18:R18)</f>
        <v>0</v>
      </c>
      <c r="T18" s="173">
        <v>0</v>
      </c>
      <c r="U18" s="173">
        <v>0</v>
      </c>
      <c r="V18" s="174">
        <f>SUM(T18:U18)</f>
        <v>0</v>
      </c>
      <c r="W18" s="173">
        <v>0</v>
      </c>
      <c r="X18" s="173">
        <v>0</v>
      </c>
      <c r="Y18" s="174">
        <v>0</v>
      </c>
      <c r="Z18" s="173">
        <f t="shared" si="13"/>
        <v>82</v>
      </c>
      <c r="AA18" s="173">
        <f t="shared" si="13"/>
        <v>290</v>
      </c>
      <c r="AB18" s="174">
        <f>SUM(Z18:AA18)</f>
        <v>372</v>
      </c>
    </row>
    <row r="19" spans="1:28" ht="18" customHeight="1">
      <c r="A19" s="27" t="s">
        <v>140</v>
      </c>
      <c r="B19" s="173">
        <f>SUM('ป.ตรีพัทลุง'!Q43)</f>
        <v>154</v>
      </c>
      <c r="C19" s="173">
        <f>SUM('ป.ตรีพัทลุง'!R43)</f>
        <v>639</v>
      </c>
      <c r="D19" s="174">
        <f>SUM(B19:C19)</f>
        <v>793</v>
      </c>
      <c r="E19" s="173">
        <v>0</v>
      </c>
      <c r="F19" s="173">
        <v>0</v>
      </c>
      <c r="G19" s="174">
        <f>SUM(E19:F19)</f>
        <v>0</v>
      </c>
      <c r="H19" s="173">
        <v>0</v>
      </c>
      <c r="I19" s="173">
        <v>0</v>
      </c>
      <c r="J19" s="174">
        <f>SUM(H19:I19)</f>
        <v>0</v>
      </c>
      <c r="K19" s="173">
        <v>0</v>
      </c>
      <c r="L19" s="173">
        <v>0</v>
      </c>
      <c r="M19" s="174">
        <f>SUM(K19:L19)</f>
        <v>0</v>
      </c>
      <c r="N19" s="174">
        <v>0</v>
      </c>
      <c r="O19" s="174">
        <v>0</v>
      </c>
      <c r="P19" s="174">
        <f>SUM(N19:O19)</f>
        <v>0</v>
      </c>
      <c r="Q19" s="173">
        <v>2</v>
      </c>
      <c r="R19" s="173">
        <v>1</v>
      </c>
      <c r="S19" s="174">
        <f>SUM(Q19:R19)</f>
        <v>3</v>
      </c>
      <c r="T19" s="173">
        <v>19</v>
      </c>
      <c r="U19" s="173">
        <v>18</v>
      </c>
      <c r="V19" s="174">
        <f>SUM(T19:U19)</f>
        <v>37</v>
      </c>
      <c r="W19" s="173">
        <v>0</v>
      </c>
      <c r="X19" s="173">
        <v>0</v>
      </c>
      <c r="Y19" s="174">
        <v>0</v>
      </c>
      <c r="Z19" s="173">
        <f t="shared" si="13"/>
        <v>175</v>
      </c>
      <c r="AA19" s="173">
        <f t="shared" si="13"/>
        <v>658</v>
      </c>
      <c r="AB19" s="174">
        <f>SUM(Z19:AA19)</f>
        <v>833</v>
      </c>
    </row>
    <row r="20" spans="1:62" s="171" customFormat="1" ht="17.25" customHeight="1">
      <c r="A20" s="21" t="s">
        <v>141</v>
      </c>
      <c r="B20" s="175">
        <f aca="true" t="shared" si="14" ref="B20:AA20">SUM(B16:B19)</f>
        <v>579</v>
      </c>
      <c r="C20" s="175">
        <f t="shared" si="14"/>
        <v>2098</v>
      </c>
      <c r="D20" s="175">
        <f t="shared" si="14"/>
        <v>2677</v>
      </c>
      <c r="E20" s="175">
        <f t="shared" si="14"/>
        <v>0</v>
      </c>
      <c r="F20" s="175">
        <f t="shared" si="14"/>
        <v>0</v>
      </c>
      <c r="G20" s="175">
        <f t="shared" si="14"/>
        <v>0</v>
      </c>
      <c r="H20" s="175">
        <f t="shared" si="14"/>
        <v>0</v>
      </c>
      <c r="I20" s="175">
        <f t="shared" si="14"/>
        <v>0</v>
      </c>
      <c r="J20" s="175">
        <f t="shared" si="14"/>
        <v>0</v>
      </c>
      <c r="K20" s="175">
        <f t="shared" si="14"/>
        <v>0</v>
      </c>
      <c r="L20" s="175">
        <f t="shared" si="14"/>
        <v>0</v>
      </c>
      <c r="M20" s="175">
        <f t="shared" si="14"/>
        <v>0</v>
      </c>
      <c r="N20" s="175">
        <f>SUM(N16:N19)</f>
        <v>0</v>
      </c>
      <c r="O20" s="175">
        <f>SUM(O16:O19)</f>
        <v>0</v>
      </c>
      <c r="P20" s="175">
        <f>SUM(P16:P19)</f>
        <v>0</v>
      </c>
      <c r="Q20" s="175">
        <f t="shared" si="14"/>
        <v>6</v>
      </c>
      <c r="R20" s="175">
        <f t="shared" si="14"/>
        <v>2</v>
      </c>
      <c r="S20" s="175">
        <f t="shared" si="14"/>
        <v>8</v>
      </c>
      <c r="T20" s="175">
        <f t="shared" si="14"/>
        <v>20</v>
      </c>
      <c r="U20" s="175">
        <f t="shared" si="14"/>
        <v>32</v>
      </c>
      <c r="V20" s="175">
        <f t="shared" si="14"/>
        <v>52</v>
      </c>
      <c r="W20" s="175">
        <f t="shared" si="14"/>
        <v>0</v>
      </c>
      <c r="X20" s="175">
        <f t="shared" si="14"/>
        <v>0</v>
      </c>
      <c r="Y20" s="175">
        <f t="shared" si="14"/>
        <v>0</v>
      </c>
      <c r="Z20" s="175">
        <f t="shared" si="14"/>
        <v>605</v>
      </c>
      <c r="AA20" s="175">
        <f t="shared" si="14"/>
        <v>2132</v>
      </c>
      <c r="AB20" s="175">
        <f>SUM(Z20:AA20)</f>
        <v>2737</v>
      </c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</row>
    <row r="21" spans="1:28" ht="19.5" customHeight="1">
      <c r="A21" s="14" t="s">
        <v>159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</row>
    <row r="22" spans="1:28" ht="18" customHeight="1">
      <c r="A22" s="27" t="s">
        <v>135</v>
      </c>
      <c r="B22" s="173">
        <v>0</v>
      </c>
      <c r="C22" s="173">
        <v>0</v>
      </c>
      <c r="D22" s="174">
        <v>0</v>
      </c>
      <c r="E22" s="173">
        <v>0</v>
      </c>
      <c r="F22" s="173">
        <v>0</v>
      </c>
      <c r="G22" s="174">
        <v>0</v>
      </c>
      <c r="H22" s="173">
        <v>0</v>
      </c>
      <c r="I22" s="173">
        <v>0</v>
      </c>
      <c r="J22" s="174">
        <v>0</v>
      </c>
      <c r="K22" s="173">
        <v>0</v>
      </c>
      <c r="L22" s="173">
        <v>0</v>
      </c>
      <c r="M22" s="174">
        <v>0</v>
      </c>
      <c r="N22" s="174">
        <v>0</v>
      </c>
      <c r="O22" s="174">
        <v>0</v>
      </c>
      <c r="P22" s="174">
        <f>SUM(N22:O22)</f>
        <v>0</v>
      </c>
      <c r="Q22" s="173">
        <v>0</v>
      </c>
      <c r="R22" s="173">
        <v>0</v>
      </c>
      <c r="S22" s="174">
        <v>0</v>
      </c>
      <c r="T22" s="173">
        <v>20</v>
      </c>
      <c r="U22" s="173">
        <v>20</v>
      </c>
      <c r="V22" s="174">
        <v>0</v>
      </c>
      <c r="W22" s="173">
        <v>0</v>
      </c>
      <c r="X22" s="173">
        <v>0</v>
      </c>
      <c r="Y22" s="174">
        <v>0</v>
      </c>
      <c r="Z22" s="173">
        <f>SUM(B22,E22,H22,K22,N22,Q22,T22,W22)</f>
        <v>20</v>
      </c>
      <c r="AA22" s="173">
        <f>SUM(C22,F22,I22,L22,O22,R22,U22,X22)</f>
        <v>20</v>
      </c>
      <c r="AB22" s="174">
        <f>SUM(Z22:AA22)</f>
        <v>40</v>
      </c>
    </row>
    <row r="23" spans="1:28" ht="18" customHeight="1">
      <c r="A23" s="27" t="s">
        <v>160</v>
      </c>
      <c r="B23" s="173">
        <v>0</v>
      </c>
      <c r="C23" s="173">
        <v>0</v>
      </c>
      <c r="D23" s="174">
        <v>0</v>
      </c>
      <c r="E23" s="173">
        <v>0</v>
      </c>
      <c r="F23" s="173">
        <v>0</v>
      </c>
      <c r="G23" s="174">
        <v>0</v>
      </c>
      <c r="H23" s="173">
        <v>0</v>
      </c>
      <c r="I23" s="173">
        <v>0</v>
      </c>
      <c r="J23" s="174">
        <v>0</v>
      </c>
      <c r="K23" s="173">
        <v>0</v>
      </c>
      <c r="L23" s="173">
        <v>0</v>
      </c>
      <c r="M23" s="174">
        <v>0</v>
      </c>
      <c r="N23" s="174">
        <v>0</v>
      </c>
      <c r="O23" s="174">
        <v>0</v>
      </c>
      <c r="P23" s="174">
        <f>SUM(N23:O23)</f>
        <v>0</v>
      </c>
      <c r="Q23" s="173">
        <v>0</v>
      </c>
      <c r="R23" s="173">
        <v>0</v>
      </c>
      <c r="S23" s="174">
        <v>0</v>
      </c>
      <c r="T23" s="173">
        <f>SUM('ป.โท สงขลา'!K68)</f>
        <v>0</v>
      </c>
      <c r="U23" s="173">
        <f>SUM('ป.โท สงขลา'!L68)</f>
        <v>0</v>
      </c>
      <c r="V23" s="174">
        <f>SUM(T23:U23)</f>
        <v>0</v>
      </c>
      <c r="W23" s="173">
        <v>0</v>
      </c>
      <c r="X23" s="173">
        <v>0</v>
      </c>
      <c r="Y23" s="174">
        <v>0</v>
      </c>
      <c r="Z23" s="173">
        <f>SUM(B23,E23,H23,K23,N23,Q23,T23,W23)</f>
        <v>0</v>
      </c>
      <c r="AA23" s="173">
        <f>SUM(C23,F23,I23,L23,O23,R23,U23,X23)</f>
        <v>0</v>
      </c>
      <c r="AB23" s="174">
        <f>SUM(Z23:AA23)</f>
        <v>0</v>
      </c>
    </row>
    <row r="24" spans="1:62" s="171" customFormat="1" ht="16.5" customHeight="1">
      <c r="A24" s="21" t="s">
        <v>142</v>
      </c>
      <c r="B24" s="175">
        <f aca="true" t="shared" si="15" ref="B24:AA24">SUM(B22:B23)</f>
        <v>0</v>
      </c>
      <c r="C24" s="175">
        <f t="shared" si="15"/>
        <v>0</v>
      </c>
      <c r="D24" s="175">
        <f t="shared" si="15"/>
        <v>0</v>
      </c>
      <c r="E24" s="175">
        <f t="shared" si="15"/>
        <v>0</v>
      </c>
      <c r="F24" s="175">
        <f t="shared" si="15"/>
        <v>0</v>
      </c>
      <c r="G24" s="175">
        <f t="shared" si="15"/>
        <v>0</v>
      </c>
      <c r="H24" s="175">
        <f t="shared" si="15"/>
        <v>0</v>
      </c>
      <c r="I24" s="175">
        <f t="shared" si="15"/>
        <v>0</v>
      </c>
      <c r="J24" s="175">
        <f t="shared" si="15"/>
        <v>0</v>
      </c>
      <c r="K24" s="175">
        <f t="shared" si="15"/>
        <v>0</v>
      </c>
      <c r="L24" s="175">
        <f t="shared" si="15"/>
        <v>0</v>
      </c>
      <c r="M24" s="175">
        <f t="shared" si="15"/>
        <v>0</v>
      </c>
      <c r="N24" s="175">
        <f>SUM(N22:N23)</f>
        <v>0</v>
      </c>
      <c r="O24" s="175">
        <f>SUM(O22:O23)</f>
        <v>0</v>
      </c>
      <c r="P24" s="175">
        <f>SUM(P22:P23)</f>
        <v>0</v>
      </c>
      <c r="Q24" s="175">
        <f t="shared" si="15"/>
        <v>0</v>
      </c>
      <c r="R24" s="175">
        <f t="shared" si="15"/>
        <v>0</v>
      </c>
      <c r="S24" s="175">
        <f t="shared" si="15"/>
        <v>0</v>
      </c>
      <c r="T24" s="175">
        <f t="shared" si="15"/>
        <v>20</v>
      </c>
      <c r="U24" s="175">
        <f t="shared" si="15"/>
        <v>20</v>
      </c>
      <c r="V24" s="175">
        <f t="shared" si="15"/>
        <v>0</v>
      </c>
      <c r="W24" s="175">
        <f t="shared" si="15"/>
        <v>0</v>
      </c>
      <c r="X24" s="175">
        <f t="shared" si="15"/>
        <v>0</v>
      </c>
      <c r="Y24" s="175">
        <f t="shared" si="15"/>
        <v>0</v>
      </c>
      <c r="Z24" s="175">
        <f t="shared" si="15"/>
        <v>20</v>
      </c>
      <c r="AA24" s="175">
        <f t="shared" si="15"/>
        <v>20</v>
      </c>
      <c r="AB24" s="175">
        <f>SUM(Z24:AA24)</f>
        <v>40</v>
      </c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</row>
    <row r="25" spans="1:28" ht="19.5" customHeight="1">
      <c r="A25" s="14" t="s">
        <v>318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</row>
    <row r="26" spans="1:28" ht="18" customHeight="1">
      <c r="A26" s="27" t="s">
        <v>135</v>
      </c>
      <c r="B26" s="173">
        <v>0</v>
      </c>
      <c r="C26" s="173">
        <v>0</v>
      </c>
      <c r="D26" s="174">
        <v>0</v>
      </c>
      <c r="E26" s="173">
        <f>SUM('[1]ภาคปกติ 2 ปี'!K20)</f>
        <v>0</v>
      </c>
      <c r="F26" s="173">
        <v>0</v>
      </c>
      <c r="G26" s="174">
        <f>SUM(E26:F26)</f>
        <v>0</v>
      </c>
      <c r="H26" s="173">
        <v>0</v>
      </c>
      <c r="I26" s="173">
        <v>0</v>
      </c>
      <c r="J26" s="174">
        <v>0</v>
      </c>
      <c r="K26" s="173">
        <v>0</v>
      </c>
      <c r="L26" s="173">
        <v>0</v>
      </c>
      <c r="M26" s="174">
        <v>0</v>
      </c>
      <c r="N26" s="174">
        <v>0</v>
      </c>
      <c r="O26" s="174">
        <v>0</v>
      </c>
      <c r="P26" s="174">
        <f>SUM(N26:O26)</f>
        <v>0</v>
      </c>
      <c r="Q26" s="173">
        <v>0</v>
      </c>
      <c r="R26" s="173">
        <v>0</v>
      </c>
      <c r="S26" s="174">
        <v>0</v>
      </c>
      <c r="T26" s="173">
        <v>1</v>
      </c>
      <c r="U26" s="173">
        <v>0</v>
      </c>
      <c r="V26" s="174">
        <f>SUM(T26:U26)</f>
        <v>1</v>
      </c>
      <c r="W26" s="173">
        <v>0</v>
      </c>
      <c r="X26" s="173">
        <v>0</v>
      </c>
      <c r="Y26" s="174">
        <v>0</v>
      </c>
      <c r="Z26" s="173">
        <f>SUM(B26,E26,H26,K26,Q26,T26,W26)</f>
        <v>1</v>
      </c>
      <c r="AA26" s="173">
        <f>SUM(C26,F26,I26,L26,R26,U26,X26)</f>
        <v>0</v>
      </c>
      <c r="AB26" s="174">
        <f>SUM(Z26:AA26)</f>
        <v>1</v>
      </c>
    </row>
    <row r="27" spans="1:51" ht="19.5" customHeight="1" thickBot="1">
      <c r="A27" s="28" t="s">
        <v>319</v>
      </c>
      <c r="B27" s="176">
        <f aca="true" t="shared" si="16" ref="B27:Y27">SUM(B26)</f>
        <v>0</v>
      </c>
      <c r="C27" s="176">
        <f t="shared" si="16"/>
        <v>0</v>
      </c>
      <c r="D27" s="176">
        <f t="shared" si="16"/>
        <v>0</v>
      </c>
      <c r="E27" s="176">
        <f t="shared" si="16"/>
        <v>0</v>
      </c>
      <c r="F27" s="176">
        <f t="shared" si="16"/>
        <v>0</v>
      </c>
      <c r="G27" s="176">
        <f t="shared" si="16"/>
        <v>0</v>
      </c>
      <c r="H27" s="176">
        <f t="shared" si="16"/>
        <v>0</v>
      </c>
      <c r="I27" s="176">
        <f t="shared" si="16"/>
        <v>0</v>
      </c>
      <c r="J27" s="176">
        <f t="shared" si="16"/>
        <v>0</v>
      </c>
      <c r="K27" s="176">
        <f t="shared" si="16"/>
        <v>0</v>
      </c>
      <c r="L27" s="176">
        <f t="shared" si="16"/>
        <v>0</v>
      </c>
      <c r="M27" s="176">
        <f t="shared" si="16"/>
        <v>0</v>
      </c>
      <c r="N27" s="176">
        <f>SUM(N26)</f>
        <v>0</v>
      </c>
      <c r="O27" s="176">
        <f>SUM(O26)</f>
        <v>0</v>
      </c>
      <c r="P27" s="176">
        <f>SUM(N27:O27)</f>
        <v>0</v>
      </c>
      <c r="Q27" s="176">
        <f t="shared" si="16"/>
        <v>0</v>
      </c>
      <c r="R27" s="176">
        <f t="shared" si="16"/>
        <v>0</v>
      </c>
      <c r="S27" s="176">
        <f t="shared" si="16"/>
        <v>0</v>
      </c>
      <c r="T27" s="176">
        <f t="shared" si="16"/>
        <v>1</v>
      </c>
      <c r="U27" s="176">
        <f t="shared" si="16"/>
        <v>0</v>
      </c>
      <c r="V27" s="176">
        <f t="shared" si="16"/>
        <v>1</v>
      </c>
      <c r="W27" s="176">
        <f t="shared" si="16"/>
        <v>0</v>
      </c>
      <c r="X27" s="176">
        <f t="shared" si="16"/>
        <v>0</v>
      </c>
      <c r="Y27" s="176">
        <f t="shared" si="16"/>
        <v>0</v>
      </c>
      <c r="Z27" s="176">
        <f>SUM(Z26)</f>
        <v>1</v>
      </c>
      <c r="AA27" s="176">
        <f>SUM(AA26)</f>
        <v>0</v>
      </c>
      <c r="AB27" s="176">
        <f>SUM(Z27:AA27)</f>
        <v>1</v>
      </c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</row>
    <row r="28" spans="1:62" s="171" customFormat="1" ht="19.5" customHeight="1" thickBot="1" thickTop="1">
      <c r="A28" s="177" t="s">
        <v>143</v>
      </c>
      <c r="B28" s="178">
        <f>SUM(B14,B20,B24,B27)</f>
        <v>2720</v>
      </c>
      <c r="C28" s="178">
        <f>SUM(C14,C20,C24,C27)</f>
        <v>8250</v>
      </c>
      <c r="D28" s="178">
        <f>SUM(B28:C28)</f>
        <v>10970</v>
      </c>
      <c r="E28" s="178">
        <f>SUM(E14,E20,E24,E27)</f>
        <v>31</v>
      </c>
      <c r="F28" s="178">
        <f>SUM(F14,F20,F24,F27)</f>
        <v>356</v>
      </c>
      <c r="G28" s="178">
        <f>SUM(E28:F28)</f>
        <v>387</v>
      </c>
      <c r="H28" s="178">
        <f>SUM(H14,H20,H24,H27)</f>
        <v>218</v>
      </c>
      <c r="I28" s="178">
        <f>SUM(I14,I20,I24,I27)</f>
        <v>508</v>
      </c>
      <c r="J28" s="178">
        <f>SUM(H28:I28)</f>
        <v>726</v>
      </c>
      <c r="K28" s="178">
        <f>SUM(K14,K20,K24,K27)</f>
        <v>19</v>
      </c>
      <c r="L28" s="178">
        <f>SUM(L14,L20,L24,L27)</f>
        <v>45</v>
      </c>
      <c r="M28" s="178">
        <f>SUM(K28:L28)</f>
        <v>64</v>
      </c>
      <c r="N28" s="178">
        <f>SUM(N14,N20,N24,N27)</f>
        <v>20</v>
      </c>
      <c r="O28" s="178">
        <f>SUM(O14,O20,O24,O27)</f>
        <v>44</v>
      </c>
      <c r="P28" s="178">
        <f>SUM(N28:O28)</f>
        <v>64</v>
      </c>
      <c r="Q28" s="178">
        <f>SUM(Q14,Q20,Q24,Q27)</f>
        <v>96</v>
      </c>
      <c r="R28" s="178">
        <f>SUM(R14,R20,R24,R27)</f>
        <v>170</v>
      </c>
      <c r="S28" s="178">
        <f>SUM(Q28:R28)</f>
        <v>266</v>
      </c>
      <c r="T28" s="178">
        <f>SUM(T14,T20,T24,T27)</f>
        <v>390</v>
      </c>
      <c r="U28" s="178">
        <f>SUM(U14,U20,U24,U27)</f>
        <v>801</v>
      </c>
      <c r="V28" s="178">
        <f>SUM(T28:U28)</f>
        <v>1191</v>
      </c>
      <c r="W28" s="178">
        <f>SUM(W14,W20,W24,W27)</f>
        <v>20</v>
      </c>
      <c r="X28" s="178">
        <f>SUM(X14,X20,X24,X27)</f>
        <v>19</v>
      </c>
      <c r="Y28" s="178">
        <f>SUM(W28:X28)</f>
        <v>39</v>
      </c>
      <c r="Z28" s="178">
        <f>SUM(Z14,Z20,Z24,Z27)</f>
        <v>3514</v>
      </c>
      <c r="AA28" s="178">
        <f>SUM(AA14,AA20,AA24,AA27)</f>
        <v>10193</v>
      </c>
      <c r="AB28" s="179">
        <f>SUM(Z28:AA28)</f>
        <v>13707</v>
      </c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</row>
    <row r="29" spans="1:28" ht="21.75" thickTop="1">
      <c r="A29" s="637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</row>
    <row r="30" spans="2:28" ht="21"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638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</row>
    <row r="31" spans="2:28" ht="21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</row>
    <row r="32" spans="2:28" ht="21"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</row>
    <row r="33" spans="2:28" ht="21"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</row>
    <row r="34" spans="2:28" ht="21"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</row>
    <row r="35" spans="2:28" ht="21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</row>
    <row r="36" spans="2:28" ht="21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</row>
    <row r="37" spans="2:28" ht="21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</row>
    <row r="38" spans="2:28" ht="21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</row>
    <row r="39" spans="2:28" ht="21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</row>
    <row r="40" spans="2:28" ht="21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</row>
    <row r="41" spans="2:28" ht="21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</row>
    <row r="42" spans="2:28" ht="21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</row>
    <row r="43" spans="2:28" ht="21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</row>
    <row r="44" spans="2:28" ht="21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</row>
    <row r="45" spans="2:28" ht="21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</row>
    <row r="46" spans="2:28" ht="21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</row>
    <row r="47" spans="2:28" ht="21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</row>
    <row r="48" spans="2:28" ht="21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</row>
    <row r="49" spans="2:28" ht="21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</row>
    <row r="50" spans="2:28" ht="21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</row>
    <row r="51" spans="2:28" ht="21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</row>
    <row r="52" spans="2:28" ht="21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</row>
    <row r="53" spans="2:28" ht="21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</row>
    <row r="54" spans="2:28" ht="21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</row>
    <row r="55" spans="2:28" ht="21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</row>
    <row r="56" spans="2:28" ht="21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</row>
    <row r="57" spans="2:28" ht="21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</row>
    <row r="58" spans="2:28" ht="21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</row>
    <row r="59" spans="2:28" ht="21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</row>
    <row r="60" spans="2:28" ht="21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</row>
    <row r="61" spans="2:28" ht="21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</row>
    <row r="62" spans="2:28" ht="21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</row>
    <row r="63" spans="2:28" ht="21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</row>
    <row r="64" spans="2:28" ht="21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</row>
    <row r="65" spans="2:28" ht="21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</row>
    <row r="66" spans="2:28" ht="21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</row>
    <row r="67" spans="2:28" ht="21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</row>
    <row r="68" spans="2:28" ht="21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</row>
    <row r="69" spans="2:28" ht="21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</row>
    <row r="70" spans="2:28" ht="21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</row>
    <row r="71" spans="2:28" ht="21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</row>
    <row r="72" spans="2:28" ht="21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</row>
    <row r="73" spans="2:28" ht="21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</row>
    <row r="74" spans="2:28" ht="21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</row>
    <row r="75" spans="2:28" ht="21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</row>
    <row r="76" spans="2:28" ht="21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</row>
    <row r="77" spans="2:28" ht="21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</row>
    <row r="78" spans="2:28" ht="21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</row>
    <row r="79" spans="2:28" ht="21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</row>
    <row r="80" spans="2:28" ht="21"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</row>
    <row r="81" spans="2:28" ht="21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</row>
    <row r="82" spans="2:28" ht="21"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</row>
    <row r="83" spans="2:28" ht="21"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</row>
    <row r="84" spans="2:28" ht="21"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</row>
    <row r="85" spans="2:28" ht="21"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</row>
    <row r="86" spans="2:28" ht="21"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</row>
    <row r="87" spans="2:28" ht="21"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</row>
    <row r="88" spans="2:28" ht="21"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</row>
    <row r="89" spans="2:28" ht="21"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</row>
    <row r="90" spans="2:28" ht="21"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</row>
    <row r="91" spans="2:28" ht="21"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</row>
    <row r="92" spans="2:28" ht="21"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</row>
    <row r="93" spans="2:28" ht="21"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</row>
    <row r="94" spans="2:28" ht="21"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</row>
    <row r="95" spans="2:28" ht="21"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</row>
    <row r="96" spans="2:28" ht="21"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</row>
    <row r="97" spans="2:28" ht="21"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</row>
    <row r="98" spans="2:28" ht="21"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</row>
    <row r="99" spans="2:28" ht="21"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</row>
    <row r="100" spans="2:28" ht="21"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</row>
    <row r="101" spans="2:28" ht="21"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</row>
    <row r="102" spans="2:28" ht="21"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</row>
    <row r="103" spans="2:28" ht="21"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</row>
    <row r="104" spans="2:28" ht="21"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</row>
    <row r="105" spans="2:28" ht="21"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</row>
    <row r="106" spans="2:28" ht="21"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</row>
    <row r="107" spans="2:28" ht="21"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</row>
    <row r="108" spans="2:28" ht="21"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</row>
    <row r="109" spans="2:28" ht="21"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</row>
    <row r="110" spans="2:28" ht="21"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</row>
    <row r="111" spans="2:28" ht="21"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</row>
    <row r="112" spans="2:28" ht="21"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</row>
    <row r="113" spans="2:28" ht="21"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</row>
    <row r="114" spans="2:28" ht="21"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</row>
    <row r="115" spans="2:28" ht="21"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</row>
    <row r="116" spans="2:28" ht="21"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</row>
    <row r="117" spans="2:28" ht="21"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</row>
    <row r="118" spans="2:28" ht="21"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</row>
    <row r="119" spans="2:28" ht="21"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</row>
    <row r="120" spans="2:28" ht="21"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</row>
    <row r="121" spans="2:28" ht="21"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</row>
    <row r="122" spans="2:28" ht="21"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</row>
    <row r="123" spans="2:28" ht="21"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</row>
    <row r="124" spans="2:28" ht="21"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</row>
    <row r="125" spans="2:28" ht="21"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</row>
    <row r="126" spans="2:28" ht="21"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</row>
    <row r="127" spans="2:28" ht="21"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</row>
    <row r="128" spans="2:28" ht="21"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</row>
    <row r="129" spans="2:28" ht="21"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</row>
    <row r="130" spans="2:28" ht="21"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</row>
    <row r="131" spans="2:28" ht="21"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</row>
    <row r="132" spans="2:28" ht="21"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</row>
    <row r="133" spans="2:28" ht="21"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</row>
    <row r="134" spans="2:28" ht="21"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</row>
    <row r="135" spans="2:28" ht="21"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</row>
    <row r="136" spans="2:28" ht="21"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</row>
    <row r="137" spans="2:28" ht="21"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</row>
    <row r="138" spans="2:28" ht="21"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</row>
    <row r="139" spans="2:28" ht="21"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</row>
    <row r="140" spans="2:28" ht="21"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</row>
    <row r="141" spans="2:28" ht="21"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</row>
    <row r="142" spans="2:28" ht="21"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</row>
    <row r="143" spans="2:28" ht="21"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</row>
    <row r="144" spans="2:28" ht="21"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</row>
    <row r="145" spans="2:28" ht="21"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</row>
    <row r="146" spans="2:28" ht="21"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</row>
    <row r="147" spans="2:28" ht="21"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</row>
    <row r="148" spans="2:28" ht="21"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</row>
    <row r="149" spans="2:28" ht="21"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</row>
    <row r="150" spans="2:28" ht="21"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</row>
    <row r="151" spans="2:28" ht="21"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</row>
    <row r="152" spans="2:28" ht="21"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</row>
    <row r="153" spans="2:28" ht="21"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</row>
    <row r="154" spans="2:28" ht="21"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</row>
    <row r="155" spans="2:28" ht="21"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</row>
    <row r="156" spans="2:28" ht="21"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</row>
    <row r="157" spans="2:28" ht="21"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</row>
    <row r="158" spans="2:28" ht="21"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</row>
    <row r="159" spans="2:28" ht="21"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</row>
    <row r="160" spans="2:28" ht="21"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</row>
    <row r="161" spans="2:28" ht="21"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0"/>
    </row>
    <row r="162" spans="2:28" ht="21"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</row>
    <row r="163" spans="2:28" ht="21"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</row>
    <row r="164" spans="2:28" ht="21"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</row>
    <row r="165" spans="2:28" ht="21"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</row>
    <row r="166" spans="2:28" ht="21"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  <c r="AB166" s="180"/>
    </row>
    <row r="167" spans="2:28" ht="21"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</row>
    <row r="168" spans="2:28" ht="21"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</row>
    <row r="169" spans="2:28" ht="21"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</row>
    <row r="170" spans="2:28" ht="21"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</row>
    <row r="171" spans="2:28" ht="21"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</row>
    <row r="172" spans="2:28" ht="21"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</row>
    <row r="173" spans="2:28" ht="21"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</row>
    <row r="174" spans="2:28" ht="21"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</row>
    <row r="175" spans="2:28" ht="21"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AB175" s="180"/>
    </row>
    <row r="176" spans="2:28" ht="21"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</row>
    <row r="177" spans="2:28" ht="21"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</row>
    <row r="178" spans="2:28" ht="21"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</row>
    <row r="179" spans="2:28" ht="21"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</row>
    <row r="180" spans="2:28" ht="21"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  <c r="AB180" s="180"/>
    </row>
    <row r="181" spans="2:28" ht="21"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  <c r="AB181" s="180"/>
    </row>
    <row r="182" spans="2:28" ht="21"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  <c r="AA182" s="180"/>
      <c r="AB182" s="180"/>
    </row>
    <row r="183" spans="2:28" ht="21"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</row>
    <row r="184" spans="2:28" ht="21"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</row>
    <row r="185" spans="2:28" ht="21"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  <c r="AB185" s="180"/>
    </row>
    <row r="186" spans="2:28" ht="21"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</row>
    <row r="187" spans="2:28" ht="21"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</row>
    <row r="188" spans="2:28" ht="21"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</row>
    <row r="189" spans="2:28" ht="21"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</row>
    <row r="190" spans="2:28" ht="21"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</row>
    <row r="191" spans="2:28" ht="21"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</row>
    <row r="192" spans="2:28" ht="21"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</row>
    <row r="193" spans="2:28" ht="21"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</row>
    <row r="194" spans="2:28" ht="21"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</row>
    <row r="195" spans="2:28" ht="21"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</row>
    <row r="196" spans="2:28" ht="21"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  <c r="AB196" s="180"/>
    </row>
    <row r="197" spans="2:28" ht="21"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</row>
    <row r="198" spans="2:28" ht="21"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  <c r="AB198" s="180"/>
    </row>
    <row r="199" spans="2:28" ht="21"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</row>
    <row r="200" spans="2:28" ht="21"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  <c r="AB200" s="180"/>
    </row>
    <row r="201" spans="2:28" ht="21"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</row>
    <row r="202" spans="2:28" ht="21"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</row>
    <row r="203" spans="2:28" ht="21"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</row>
    <row r="204" spans="2:28" ht="21"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</row>
    <row r="205" spans="2:28" ht="21"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</row>
    <row r="206" spans="2:28" ht="21"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</row>
    <row r="207" spans="2:28" ht="21"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</row>
    <row r="208" spans="2:28" ht="21"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</row>
    <row r="209" spans="2:28" ht="21"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</row>
    <row r="210" spans="2:28" ht="21"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</row>
    <row r="211" spans="2:28" ht="21"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</row>
    <row r="212" spans="2:28" ht="21"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</row>
    <row r="213" spans="2:28" ht="21"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</row>
    <row r="214" spans="2:28" ht="21"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</row>
    <row r="215" spans="2:28" ht="21"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</row>
    <row r="216" spans="2:28" ht="21"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</row>
    <row r="217" spans="2:28" ht="21"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</row>
    <row r="218" spans="2:28" ht="21"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  <c r="AB218" s="180"/>
    </row>
    <row r="219" spans="2:28" ht="21"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  <c r="AA219" s="180"/>
      <c r="AB219" s="180"/>
    </row>
    <row r="220" spans="2:28" ht="21"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0"/>
    </row>
    <row r="221" spans="2:28" ht="21"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</row>
    <row r="222" spans="2:28" ht="21"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</row>
    <row r="223" spans="2:28" ht="21"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</row>
    <row r="224" spans="2:28" ht="21"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</row>
    <row r="225" spans="2:28" ht="21"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</row>
    <row r="226" spans="2:28" ht="21"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  <c r="AB226" s="180"/>
    </row>
    <row r="227" spans="2:28" ht="21"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</row>
    <row r="228" spans="2:28" ht="21"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</row>
    <row r="229" spans="2:28" ht="21"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</row>
    <row r="230" spans="2:28" ht="21"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</row>
    <row r="231" spans="2:28" ht="21"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  <c r="AB231" s="180"/>
    </row>
    <row r="232" spans="2:28" ht="21"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  <c r="AB232" s="180"/>
    </row>
    <row r="233" spans="2:28" ht="21"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  <c r="AA233" s="180"/>
      <c r="AB233" s="180"/>
    </row>
    <row r="234" spans="2:28" ht="21"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  <c r="AB234" s="180"/>
    </row>
    <row r="235" spans="2:28" ht="21"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  <c r="AA235" s="180"/>
      <c r="AB235" s="180"/>
    </row>
    <row r="236" spans="2:28" ht="21"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</row>
    <row r="237" spans="2:28" ht="21"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  <c r="AA237" s="180"/>
      <c r="AB237" s="180"/>
    </row>
    <row r="238" spans="2:28" ht="21"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  <c r="AB238" s="180"/>
    </row>
    <row r="239" spans="2:28" ht="21"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  <c r="AA239" s="180"/>
      <c r="AB239" s="180"/>
    </row>
    <row r="240" spans="2:28" ht="21"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  <c r="AB240" s="180"/>
    </row>
    <row r="241" spans="2:28" ht="21"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  <c r="AB241" s="180"/>
    </row>
    <row r="242" spans="2:28" ht="21"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  <c r="AB242" s="180"/>
    </row>
    <row r="243" spans="2:28" ht="21"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  <c r="AA243" s="180"/>
      <c r="AB243" s="180"/>
    </row>
    <row r="244" spans="2:28" ht="21"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</row>
    <row r="245" spans="2:28" ht="21"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</row>
    <row r="246" spans="2:28" ht="21"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  <c r="AA246" s="180"/>
      <c r="AB246" s="180"/>
    </row>
    <row r="247" spans="2:28" ht="21"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  <c r="AB247" s="180"/>
    </row>
    <row r="248" spans="2:28" ht="21"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</row>
    <row r="249" spans="2:28" ht="21"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</row>
    <row r="250" spans="2:28" ht="21"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  <c r="AA250" s="180"/>
      <c r="AB250" s="180"/>
    </row>
    <row r="251" spans="2:28" ht="21"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  <c r="AB251" s="180"/>
    </row>
    <row r="252" spans="2:28" ht="21"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  <c r="AB252" s="180"/>
    </row>
    <row r="253" spans="2:28" ht="21"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  <c r="AA253" s="180"/>
      <c r="AB253" s="180"/>
    </row>
    <row r="254" spans="2:28" ht="21"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  <c r="AA254" s="180"/>
      <c r="AB254" s="180"/>
    </row>
    <row r="255" spans="2:28" ht="21"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  <c r="AA255" s="180"/>
      <c r="AB255" s="180"/>
    </row>
    <row r="256" spans="2:28" ht="21"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  <c r="AA256" s="180"/>
      <c r="AB256" s="180"/>
    </row>
    <row r="257" spans="2:28" ht="21"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  <c r="AA257" s="180"/>
      <c r="AB257" s="180"/>
    </row>
    <row r="258" spans="2:28" ht="21"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  <c r="AA258" s="180"/>
      <c r="AB258" s="180"/>
    </row>
    <row r="259" spans="2:28" ht="21"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  <c r="AB259" s="180"/>
    </row>
    <row r="260" spans="2:28" ht="21"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  <c r="AB260" s="180"/>
    </row>
    <row r="261" spans="2:28" ht="21"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</row>
    <row r="262" spans="2:28" ht="21"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  <c r="AA262" s="180"/>
      <c r="AB262" s="180"/>
    </row>
    <row r="263" spans="2:28" ht="21"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  <c r="AB263" s="180"/>
    </row>
    <row r="264" spans="2:28" ht="21"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  <c r="AA264" s="180"/>
      <c r="AB264" s="180"/>
    </row>
    <row r="265" spans="2:28" ht="21"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  <c r="AB265" s="180"/>
    </row>
    <row r="266" spans="2:28" ht="21"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  <c r="AB266" s="180"/>
    </row>
    <row r="267" spans="2:28" ht="21"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  <c r="AA267" s="180"/>
      <c r="AB267" s="180"/>
    </row>
    <row r="268" spans="2:28" ht="21"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  <c r="AA268" s="180"/>
      <c r="AB268" s="180"/>
    </row>
    <row r="269" spans="2:28" ht="21"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  <c r="AA269" s="180"/>
      <c r="AB269" s="180"/>
    </row>
    <row r="270" spans="2:28" ht="21"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  <c r="AA270" s="180"/>
      <c r="AB270" s="180"/>
    </row>
    <row r="271" spans="2:28" ht="21"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  <c r="AA271" s="180"/>
      <c r="AB271" s="180"/>
    </row>
    <row r="272" spans="2:28" ht="21"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  <c r="AA272" s="180"/>
      <c r="AB272" s="180"/>
    </row>
    <row r="273" spans="2:28" ht="21"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  <c r="AA273" s="180"/>
      <c r="AB273" s="180"/>
    </row>
    <row r="274" spans="2:28" ht="21"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  <c r="AA274" s="180"/>
      <c r="AB274" s="180"/>
    </row>
    <row r="275" spans="2:28" ht="21"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  <c r="AA275" s="180"/>
      <c r="AB275" s="180"/>
    </row>
    <row r="276" spans="2:28" ht="21"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  <c r="AA276" s="180"/>
      <c r="AB276" s="180"/>
    </row>
    <row r="277" spans="2:28" ht="21"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  <c r="AA277" s="180"/>
      <c r="AB277" s="180"/>
    </row>
    <row r="278" spans="2:28" ht="21"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  <c r="AA278" s="180"/>
      <c r="AB278" s="180"/>
    </row>
    <row r="279" spans="2:28" ht="21"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  <c r="AA279" s="180"/>
      <c r="AB279" s="180"/>
    </row>
    <row r="280" spans="2:28" ht="21"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  <c r="AA280" s="180"/>
      <c r="AB280" s="180"/>
    </row>
    <row r="281" spans="2:28" ht="21"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  <c r="AA281" s="180"/>
      <c r="AB281" s="180"/>
    </row>
    <row r="282" spans="2:28" ht="21"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  <c r="AA282" s="180"/>
      <c r="AB282" s="180"/>
    </row>
    <row r="283" spans="2:28" ht="21"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  <c r="AA283" s="180"/>
      <c r="AB283" s="180"/>
    </row>
    <row r="284" spans="2:28" ht="21"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  <c r="AA284" s="180"/>
      <c r="AB284" s="180"/>
    </row>
    <row r="285" spans="2:28" ht="21"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  <c r="AA285" s="180"/>
      <c r="AB285" s="180"/>
    </row>
    <row r="286" spans="2:28" ht="21"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  <c r="AA286" s="180"/>
      <c r="AB286" s="180"/>
    </row>
    <row r="287" spans="2:28" ht="21"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  <c r="AA287" s="180"/>
      <c r="AB287" s="180"/>
    </row>
    <row r="288" spans="2:28" ht="21"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  <c r="AB288" s="180"/>
    </row>
    <row r="289" spans="2:28" ht="21"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  <c r="AA289" s="180"/>
      <c r="AB289" s="180"/>
    </row>
    <row r="290" spans="2:28" ht="21"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  <c r="AA290" s="180"/>
      <c r="AB290" s="180"/>
    </row>
    <row r="291" spans="2:28" ht="21"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  <c r="AA291" s="180"/>
      <c r="AB291" s="180"/>
    </row>
    <row r="292" spans="2:28" ht="21"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  <c r="AA292" s="180"/>
      <c r="AB292" s="180"/>
    </row>
    <row r="293" spans="2:28" ht="21"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  <c r="AA293" s="180"/>
      <c r="AB293" s="180"/>
    </row>
    <row r="294" spans="2:28" ht="21"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  <c r="AA294" s="180"/>
      <c r="AB294" s="180"/>
    </row>
    <row r="295" spans="2:28" ht="21"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  <c r="AA295" s="180"/>
      <c r="AB295" s="180"/>
    </row>
    <row r="296" spans="2:28" ht="21"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  <c r="AA296" s="180"/>
      <c r="AB296" s="180"/>
    </row>
    <row r="297" spans="2:28" ht="21"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  <c r="AA297" s="180"/>
      <c r="AB297" s="180"/>
    </row>
    <row r="298" spans="2:28" ht="21"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  <c r="AA298" s="180"/>
      <c r="AB298" s="180"/>
    </row>
    <row r="299" spans="2:28" ht="21">
      <c r="B299" s="180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  <c r="AA299" s="180"/>
      <c r="AB299" s="180"/>
    </row>
    <row r="300" spans="2:28" ht="21"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  <c r="AA300" s="180"/>
      <c r="AB300" s="180"/>
    </row>
    <row r="301" spans="2:28" ht="21">
      <c r="B301" s="180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  <c r="AA301" s="180"/>
      <c r="AB301" s="180"/>
    </row>
    <row r="302" spans="2:28" ht="21">
      <c r="B302" s="180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  <c r="AA302" s="180"/>
      <c r="AB302" s="180"/>
    </row>
    <row r="303" spans="2:28" ht="21"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0"/>
      <c r="AB303" s="180"/>
    </row>
    <row r="304" spans="2:28" ht="21">
      <c r="B304" s="180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  <c r="AA304" s="180"/>
      <c r="AB304" s="180"/>
    </row>
    <row r="305" spans="2:28" ht="21">
      <c r="B305" s="180"/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  <c r="AA305" s="180"/>
      <c r="AB305" s="180"/>
    </row>
    <row r="306" spans="2:28" ht="21"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  <c r="AA306" s="180"/>
      <c r="AB306" s="180"/>
    </row>
    <row r="307" spans="2:28" ht="21"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  <c r="AA307" s="180"/>
      <c r="AB307" s="180"/>
    </row>
    <row r="308" spans="2:28" ht="21"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  <c r="AA308" s="180"/>
      <c r="AB308" s="180"/>
    </row>
    <row r="309" spans="2:28" ht="21">
      <c r="B309" s="180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  <c r="AA309" s="180"/>
      <c r="AB309" s="180"/>
    </row>
    <row r="310" spans="2:28" ht="21"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  <c r="AA310" s="180"/>
      <c r="AB310" s="180"/>
    </row>
    <row r="311" spans="2:28" ht="21">
      <c r="B311" s="180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  <c r="AA311" s="180"/>
      <c r="AB311" s="180"/>
    </row>
    <row r="312" spans="2:28" ht="21">
      <c r="B312" s="180"/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  <c r="AA312" s="180"/>
      <c r="AB312" s="180"/>
    </row>
    <row r="313" spans="2:28" ht="21"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  <c r="AA313" s="180"/>
      <c r="AB313" s="180"/>
    </row>
    <row r="314" spans="2:28" ht="21"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  <c r="AA314" s="180"/>
      <c r="AB314" s="180"/>
    </row>
    <row r="315" spans="2:28" ht="21"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  <c r="AA315" s="180"/>
      <c r="AB315" s="180"/>
    </row>
    <row r="316" spans="2:28" ht="21">
      <c r="B316" s="180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  <c r="AA316" s="180"/>
      <c r="AB316" s="180"/>
    </row>
    <row r="317" spans="2:28" ht="21"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  <c r="AA317" s="180"/>
      <c r="AB317" s="180"/>
    </row>
    <row r="318" spans="2:28" ht="21"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  <c r="AA318" s="180"/>
      <c r="AB318" s="180"/>
    </row>
    <row r="319" spans="2:28" ht="21"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  <c r="AA319" s="180"/>
      <c r="AB319" s="180"/>
    </row>
    <row r="320" spans="2:28" ht="21"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  <c r="AA320" s="180"/>
      <c r="AB320" s="180"/>
    </row>
    <row r="321" spans="2:28" ht="21"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  <c r="AA321" s="180"/>
      <c r="AB321" s="180"/>
    </row>
    <row r="322" spans="2:28" ht="21"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  <c r="AA322" s="180"/>
      <c r="AB322" s="180"/>
    </row>
    <row r="323" spans="2:28" ht="21"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  <c r="AA323" s="180"/>
      <c r="AB323" s="180"/>
    </row>
    <row r="324" spans="2:28" ht="21">
      <c r="B324" s="180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  <c r="AA324" s="180"/>
      <c r="AB324" s="180"/>
    </row>
    <row r="325" spans="2:28" ht="21"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  <c r="AA325" s="180"/>
      <c r="AB325" s="180"/>
    </row>
    <row r="326" spans="2:28" ht="21"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  <c r="AA326" s="180"/>
      <c r="AB326" s="180"/>
    </row>
    <row r="327" spans="2:28" ht="21"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  <c r="AA327" s="180"/>
      <c r="AB327" s="180"/>
    </row>
    <row r="328" spans="2:28" ht="21"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  <c r="AA328" s="180"/>
      <c r="AB328" s="180"/>
    </row>
    <row r="329" spans="2:28" ht="21">
      <c r="B329" s="180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  <c r="AA329" s="180"/>
      <c r="AB329" s="180"/>
    </row>
    <row r="330" spans="2:28" ht="21"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0"/>
      <c r="AB330" s="180"/>
    </row>
    <row r="331" spans="2:28" ht="21"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  <c r="AA331" s="180"/>
      <c r="AB331" s="180"/>
    </row>
  </sheetData>
  <sheetProtection/>
  <mergeCells count="12">
    <mergeCell ref="A1:AB1"/>
    <mergeCell ref="B4:D4"/>
    <mergeCell ref="E4:G4"/>
    <mergeCell ref="H4:J4"/>
    <mergeCell ref="K4:M4"/>
    <mergeCell ref="Q4:S4"/>
    <mergeCell ref="T4:V4"/>
    <mergeCell ref="W4:Y4"/>
    <mergeCell ref="Z4:AB4"/>
    <mergeCell ref="A2:AB2"/>
    <mergeCell ref="A3:AB3"/>
    <mergeCell ref="N4:P4"/>
  </mergeCells>
  <printOptions horizontalCentered="1"/>
  <pageMargins left="0.1968503937007874" right="0.1968503937007874" top="0.4724409448818898" bottom="0.1968503937007874" header="0" footer="0"/>
  <pageSetup firstPageNumber="8" useFirstPageNumber="1" horizontalDpi="600" verticalDpi="600" orientation="landscape" paperSize="9" r:id="rId1"/>
  <headerFooter alignWithMargins="0">
    <oddFooter>&amp;L&amp;"Angsana New,ธรรมดา"&amp;12กลุ่มภารกิจทะเบียนนิสิตและบริการการศึกษา&amp;C&amp;"Angsana New,ธรรมดา"&amp;14หน้าที่ &amp;P&amp;R&amp;"Angsana New,ธรรมดา"&amp;12ข้อมูล ณ วันที่ 1 กรกฎาคม 2553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1"/>
  <sheetViews>
    <sheetView showGridLines="0" zoomScale="90" zoomScaleNormal="90" zoomScalePageLayoutView="0" workbookViewId="0" topLeftCell="A91">
      <selection activeCell="E105" sqref="E105"/>
    </sheetView>
  </sheetViews>
  <sheetFormatPr defaultColWidth="9.00390625" defaultRowHeight="23.25" customHeight="1"/>
  <cols>
    <col min="1" max="1" width="32.125" style="3" customWidth="1"/>
    <col min="2" max="16" width="4.875" style="4" customWidth="1"/>
    <col min="17" max="19" width="6.125" style="4" customWidth="1"/>
    <col min="20" max="16384" width="9.00390625" style="2" customWidth="1"/>
  </cols>
  <sheetData>
    <row r="1" spans="1:19" s="1" customFormat="1" ht="29.25" customHeight="1">
      <c r="A1" s="690" t="s">
        <v>0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</row>
    <row r="2" spans="1:19" s="1" customFormat="1" ht="24" customHeight="1">
      <c r="A2" s="690" t="s">
        <v>329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</row>
    <row r="3" spans="1:19" s="1" customFormat="1" ht="24.75" customHeight="1">
      <c r="A3" s="690" t="s">
        <v>50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</row>
    <row r="5" spans="1:19" s="5" customFormat="1" ht="23.25" customHeight="1">
      <c r="A5" s="691" t="s">
        <v>1</v>
      </c>
      <c r="B5" s="693" t="s">
        <v>2</v>
      </c>
      <c r="C5" s="694"/>
      <c r="D5" s="695"/>
      <c r="E5" s="693" t="s">
        <v>3</v>
      </c>
      <c r="F5" s="694"/>
      <c r="G5" s="695"/>
      <c r="H5" s="693" t="s">
        <v>15</v>
      </c>
      <c r="I5" s="694"/>
      <c r="J5" s="695"/>
      <c r="K5" s="693" t="s">
        <v>16</v>
      </c>
      <c r="L5" s="694"/>
      <c r="M5" s="695"/>
      <c r="N5" s="693" t="s">
        <v>17</v>
      </c>
      <c r="O5" s="694"/>
      <c r="P5" s="695"/>
      <c r="Q5" s="693" t="s">
        <v>7</v>
      </c>
      <c r="R5" s="694"/>
      <c r="S5" s="695"/>
    </row>
    <row r="6" spans="1:19" s="5" customFormat="1" ht="23.25" customHeight="1">
      <c r="A6" s="692"/>
      <c r="B6" s="6" t="s">
        <v>4</v>
      </c>
      <c r="C6" s="6" t="s">
        <v>5</v>
      </c>
      <c r="D6" s="6" t="s">
        <v>6</v>
      </c>
      <c r="E6" s="6" t="s">
        <v>4</v>
      </c>
      <c r="F6" s="6" t="s">
        <v>5</v>
      </c>
      <c r="G6" s="6" t="s">
        <v>6</v>
      </c>
      <c r="H6" s="6" t="s">
        <v>4</v>
      </c>
      <c r="I6" s="6" t="s">
        <v>5</v>
      </c>
      <c r="J6" s="6" t="s">
        <v>6</v>
      </c>
      <c r="K6" s="6" t="s">
        <v>4</v>
      </c>
      <c r="L6" s="6" t="s">
        <v>5</v>
      </c>
      <c r="M6" s="6" t="s">
        <v>6</v>
      </c>
      <c r="N6" s="6" t="s">
        <v>4</v>
      </c>
      <c r="O6" s="6" t="s">
        <v>5</v>
      </c>
      <c r="P6" s="6" t="s">
        <v>6</v>
      </c>
      <c r="Q6" s="6" t="s">
        <v>4</v>
      </c>
      <c r="R6" s="6" t="s">
        <v>5</v>
      </c>
      <c r="S6" s="6" t="s">
        <v>6</v>
      </c>
    </row>
    <row r="7" spans="1:19" ht="23.25" customHeight="1">
      <c r="A7" s="7" t="s">
        <v>149</v>
      </c>
      <c r="B7" s="31">
        <v>32</v>
      </c>
      <c r="C7" s="31">
        <v>41</v>
      </c>
      <c r="D7" s="32">
        <f aca="true" t="shared" si="0" ref="D7:D18">SUM(B7:C7)</f>
        <v>73</v>
      </c>
      <c r="E7" s="31">
        <v>26</v>
      </c>
      <c r="F7" s="31">
        <v>46</v>
      </c>
      <c r="G7" s="32">
        <f aca="true" t="shared" si="1" ref="G7:G18">SUM(E7:F7)</f>
        <v>72</v>
      </c>
      <c r="H7" s="31">
        <v>27</v>
      </c>
      <c r="I7" s="31">
        <v>51</v>
      </c>
      <c r="J7" s="32">
        <f aca="true" t="shared" si="2" ref="J7:J18">SUM(H7:I7)</f>
        <v>78</v>
      </c>
      <c r="K7" s="31">
        <v>27</v>
      </c>
      <c r="L7" s="31">
        <v>34</v>
      </c>
      <c r="M7" s="32">
        <f aca="true" t="shared" si="3" ref="M7:M18">SUM(K7:L7)</f>
        <v>61</v>
      </c>
      <c r="N7" s="31">
        <v>9</v>
      </c>
      <c r="O7" s="31">
        <v>1</v>
      </c>
      <c r="P7" s="32">
        <f aca="true" t="shared" si="4" ref="P7:P18">SUM(N7:O7)</f>
        <v>10</v>
      </c>
      <c r="Q7" s="31">
        <f aca="true" t="shared" si="5" ref="Q7:Q18">SUM(B7,E7,H7,K7,N7)</f>
        <v>121</v>
      </c>
      <c r="R7" s="31">
        <f aca="true" t="shared" si="6" ref="R7:R18">SUM(C7,F7,I7,L7,O7)</f>
        <v>173</v>
      </c>
      <c r="S7" s="32">
        <f aca="true" t="shared" si="7" ref="S7:S18">SUM(Q7:R7)</f>
        <v>294</v>
      </c>
    </row>
    <row r="8" spans="1:19" ht="23.25" customHeight="1">
      <c r="A8" s="7" t="s">
        <v>8</v>
      </c>
      <c r="B8" s="31">
        <v>15</v>
      </c>
      <c r="C8" s="31">
        <v>46</v>
      </c>
      <c r="D8" s="32">
        <f t="shared" si="0"/>
        <v>61</v>
      </c>
      <c r="E8" s="31">
        <v>12</v>
      </c>
      <c r="F8" s="31">
        <v>34</v>
      </c>
      <c r="G8" s="32">
        <f t="shared" si="1"/>
        <v>46</v>
      </c>
      <c r="H8" s="31">
        <v>11</v>
      </c>
      <c r="I8" s="31">
        <v>12</v>
      </c>
      <c r="J8" s="32">
        <f t="shared" si="2"/>
        <v>23</v>
      </c>
      <c r="K8" s="31">
        <v>10</v>
      </c>
      <c r="L8" s="31">
        <v>19</v>
      </c>
      <c r="M8" s="32">
        <f t="shared" si="3"/>
        <v>29</v>
      </c>
      <c r="N8" s="31">
        <v>2</v>
      </c>
      <c r="O8" s="31">
        <v>5</v>
      </c>
      <c r="P8" s="32">
        <f t="shared" si="4"/>
        <v>7</v>
      </c>
      <c r="Q8" s="31">
        <f t="shared" si="5"/>
        <v>50</v>
      </c>
      <c r="R8" s="31">
        <f t="shared" si="6"/>
        <v>116</v>
      </c>
      <c r="S8" s="32">
        <f t="shared" si="7"/>
        <v>166</v>
      </c>
    </row>
    <row r="9" spans="1:19" ht="23.25" customHeight="1">
      <c r="A9" s="7" t="s">
        <v>18</v>
      </c>
      <c r="B9" s="31">
        <v>17</v>
      </c>
      <c r="C9" s="31">
        <v>73</v>
      </c>
      <c r="D9" s="32">
        <f t="shared" si="0"/>
        <v>90</v>
      </c>
      <c r="E9" s="31">
        <v>24</v>
      </c>
      <c r="F9" s="31">
        <v>73</v>
      </c>
      <c r="G9" s="32">
        <f t="shared" si="1"/>
        <v>97</v>
      </c>
      <c r="H9" s="31">
        <v>14</v>
      </c>
      <c r="I9" s="31">
        <v>41</v>
      </c>
      <c r="J9" s="32">
        <f t="shared" si="2"/>
        <v>55</v>
      </c>
      <c r="K9" s="31">
        <v>14</v>
      </c>
      <c r="L9" s="31">
        <v>34</v>
      </c>
      <c r="M9" s="32">
        <f t="shared" si="3"/>
        <v>48</v>
      </c>
      <c r="N9" s="31">
        <v>2</v>
      </c>
      <c r="O9" s="31">
        <v>3</v>
      </c>
      <c r="P9" s="32">
        <f t="shared" si="4"/>
        <v>5</v>
      </c>
      <c r="Q9" s="31">
        <f t="shared" si="5"/>
        <v>71</v>
      </c>
      <c r="R9" s="31">
        <f t="shared" si="6"/>
        <v>224</v>
      </c>
      <c r="S9" s="32">
        <f t="shared" si="7"/>
        <v>295</v>
      </c>
    </row>
    <row r="10" spans="1:19" ht="23.25" customHeight="1">
      <c r="A10" s="7" t="s">
        <v>9</v>
      </c>
      <c r="B10" s="31">
        <v>31</v>
      </c>
      <c r="C10" s="31">
        <v>53</v>
      </c>
      <c r="D10" s="32">
        <f t="shared" si="0"/>
        <v>84</v>
      </c>
      <c r="E10" s="31">
        <v>16</v>
      </c>
      <c r="F10" s="31">
        <v>52</v>
      </c>
      <c r="G10" s="32">
        <f t="shared" si="1"/>
        <v>68</v>
      </c>
      <c r="H10" s="31">
        <v>17</v>
      </c>
      <c r="I10" s="31">
        <v>27</v>
      </c>
      <c r="J10" s="32">
        <f t="shared" si="2"/>
        <v>44</v>
      </c>
      <c r="K10" s="31">
        <v>6</v>
      </c>
      <c r="L10" s="31">
        <v>19</v>
      </c>
      <c r="M10" s="32">
        <f t="shared" si="3"/>
        <v>25</v>
      </c>
      <c r="N10" s="31">
        <v>1</v>
      </c>
      <c r="O10" s="31">
        <v>0</v>
      </c>
      <c r="P10" s="32">
        <f t="shared" si="4"/>
        <v>1</v>
      </c>
      <c r="Q10" s="31">
        <f t="shared" si="5"/>
        <v>71</v>
      </c>
      <c r="R10" s="31">
        <f t="shared" si="6"/>
        <v>151</v>
      </c>
      <c r="S10" s="32">
        <f t="shared" si="7"/>
        <v>222</v>
      </c>
    </row>
    <row r="11" spans="1:19" ht="23.25" customHeight="1">
      <c r="A11" s="7" t="s">
        <v>10</v>
      </c>
      <c r="B11" s="31">
        <v>5</v>
      </c>
      <c r="C11" s="31">
        <v>45</v>
      </c>
      <c r="D11" s="32">
        <f t="shared" si="0"/>
        <v>50</v>
      </c>
      <c r="E11" s="31">
        <v>7</v>
      </c>
      <c r="F11" s="31">
        <v>52</v>
      </c>
      <c r="G11" s="32">
        <f t="shared" si="1"/>
        <v>59</v>
      </c>
      <c r="H11" s="31">
        <v>2</v>
      </c>
      <c r="I11" s="31">
        <v>24</v>
      </c>
      <c r="J11" s="32">
        <f t="shared" si="2"/>
        <v>26</v>
      </c>
      <c r="K11" s="31">
        <v>4</v>
      </c>
      <c r="L11" s="31">
        <v>26</v>
      </c>
      <c r="M11" s="32">
        <f t="shared" si="3"/>
        <v>30</v>
      </c>
      <c r="N11" s="31">
        <v>0</v>
      </c>
      <c r="O11" s="31">
        <v>0</v>
      </c>
      <c r="P11" s="32">
        <f t="shared" si="4"/>
        <v>0</v>
      </c>
      <c r="Q11" s="31">
        <f t="shared" si="5"/>
        <v>18</v>
      </c>
      <c r="R11" s="31">
        <f t="shared" si="6"/>
        <v>147</v>
      </c>
      <c r="S11" s="32">
        <f t="shared" si="7"/>
        <v>165</v>
      </c>
    </row>
    <row r="12" spans="1:19" ht="23.25" customHeight="1">
      <c r="A12" s="7" t="s">
        <v>11</v>
      </c>
      <c r="B12" s="31">
        <v>23</v>
      </c>
      <c r="C12" s="31">
        <v>48</v>
      </c>
      <c r="D12" s="32">
        <f t="shared" si="0"/>
        <v>71</v>
      </c>
      <c r="E12" s="31">
        <v>20</v>
      </c>
      <c r="F12" s="31">
        <v>44</v>
      </c>
      <c r="G12" s="32">
        <f t="shared" si="1"/>
        <v>64</v>
      </c>
      <c r="H12" s="31">
        <v>11</v>
      </c>
      <c r="I12" s="31">
        <v>22</v>
      </c>
      <c r="J12" s="32">
        <f t="shared" si="2"/>
        <v>33</v>
      </c>
      <c r="K12" s="31">
        <v>13</v>
      </c>
      <c r="L12" s="31">
        <v>23</v>
      </c>
      <c r="M12" s="32">
        <f t="shared" si="3"/>
        <v>36</v>
      </c>
      <c r="N12" s="31">
        <v>4</v>
      </c>
      <c r="O12" s="31">
        <v>0</v>
      </c>
      <c r="P12" s="32">
        <f t="shared" si="4"/>
        <v>4</v>
      </c>
      <c r="Q12" s="31">
        <f t="shared" si="5"/>
        <v>71</v>
      </c>
      <c r="R12" s="31">
        <f t="shared" si="6"/>
        <v>137</v>
      </c>
      <c r="S12" s="32">
        <f t="shared" si="7"/>
        <v>208</v>
      </c>
    </row>
    <row r="13" spans="1:19" ht="23.25" customHeight="1">
      <c r="A13" s="7" t="s">
        <v>150</v>
      </c>
      <c r="B13" s="31">
        <v>4</v>
      </c>
      <c r="C13" s="31">
        <v>46</v>
      </c>
      <c r="D13" s="32">
        <f t="shared" si="0"/>
        <v>50</v>
      </c>
      <c r="E13" s="31">
        <v>8</v>
      </c>
      <c r="F13" s="31">
        <v>37</v>
      </c>
      <c r="G13" s="32">
        <f t="shared" si="1"/>
        <v>45</v>
      </c>
      <c r="H13" s="31">
        <v>2</v>
      </c>
      <c r="I13" s="31">
        <v>25</v>
      </c>
      <c r="J13" s="32">
        <f t="shared" si="2"/>
        <v>27</v>
      </c>
      <c r="K13" s="31">
        <v>1</v>
      </c>
      <c r="L13" s="31">
        <v>34</v>
      </c>
      <c r="M13" s="32">
        <f t="shared" si="3"/>
        <v>35</v>
      </c>
      <c r="N13" s="31">
        <v>0</v>
      </c>
      <c r="O13" s="31">
        <v>0</v>
      </c>
      <c r="P13" s="32">
        <f t="shared" si="4"/>
        <v>0</v>
      </c>
      <c r="Q13" s="31">
        <f t="shared" si="5"/>
        <v>15</v>
      </c>
      <c r="R13" s="31">
        <f t="shared" si="6"/>
        <v>142</v>
      </c>
      <c r="S13" s="32">
        <f t="shared" si="7"/>
        <v>157</v>
      </c>
    </row>
    <row r="14" spans="1:19" ht="23.25" customHeight="1">
      <c r="A14" s="7" t="s">
        <v>12</v>
      </c>
      <c r="B14" s="31">
        <v>16</v>
      </c>
      <c r="C14" s="31">
        <v>38</v>
      </c>
      <c r="D14" s="32">
        <f t="shared" si="0"/>
        <v>54</v>
      </c>
      <c r="E14" s="31">
        <v>1</v>
      </c>
      <c r="F14" s="31">
        <v>31</v>
      </c>
      <c r="G14" s="32">
        <f t="shared" si="1"/>
        <v>32</v>
      </c>
      <c r="H14" s="31">
        <v>5</v>
      </c>
      <c r="I14" s="31">
        <v>26</v>
      </c>
      <c r="J14" s="32">
        <f t="shared" si="2"/>
        <v>31</v>
      </c>
      <c r="K14" s="31">
        <v>3</v>
      </c>
      <c r="L14" s="31">
        <v>35</v>
      </c>
      <c r="M14" s="32">
        <f t="shared" si="3"/>
        <v>38</v>
      </c>
      <c r="N14" s="31">
        <v>0</v>
      </c>
      <c r="O14" s="31">
        <v>1</v>
      </c>
      <c r="P14" s="32">
        <f t="shared" si="4"/>
        <v>1</v>
      </c>
      <c r="Q14" s="31">
        <f t="shared" si="5"/>
        <v>25</v>
      </c>
      <c r="R14" s="31">
        <f t="shared" si="6"/>
        <v>131</v>
      </c>
      <c r="S14" s="32">
        <f t="shared" si="7"/>
        <v>156</v>
      </c>
    </row>
    <row r="15" spans="1:19" ht="23.25" customHeight="1">
      <c r="A15" s="7" t="s">
        <v>30</v>
      </c>
      <c r="B15" s="31">
        <v>7</v>
      </c>
      <c r="C15" s="31">
        <v>36</v>
      </c>
      <c r="D15" s="32">
        <f t="shared" si="0"/>
        <v>43</v>
      </c>
      <c r="E15" s="31">
        <v>2</v>
      </c>
      <c r="F15" s="31">
        <v>62</v>
      </c>
      <c r="G15" s="32">
        <f t="shared" si="1"/>
        <v>64</v>
      </c>
      <c r="H15" s="31">
        <v>9</v>
      </c>
      <c r="I15" s="31">
        <v>42</v>
      </c>
      <c r="J15" s="32">
        <f t="shared" si="2"/>
        <v>51</v>
      </c>
      <c r="K15" s="31">
        <v>2</v>
      </c>
      <c r="L15" s="31">
        <v>30</v>
      </c>
      <c r="M15" s="32">
        <f t="shared" si="3"/>
        <v>32</v>
      </c>
      <c r="N15" s="31">
        <v>0</v>
      </c>
      <c r="O15" s="31">
        <v>0</v>
      </c>
      <c r="P15" s="32">
        <f t="shared" si="4"/>
        <v>0</v>
      </c>
      <c r="Q15" s="31">
        <f t="shared" si="5"/>
        <v>20</v>
      </c>
      <c r="R15" s="31">
        <f t="shared" si="6"/>
        <v>170</v>
      </c>
      <c r="S15" s="32">
        <f t="shared" si="7"/>
        <v>190</v>
      </c>
    </row>
    <row r="16" spans="1:19" ht="23.25" customHeight="1">
      <c r="A16" s="7" t="s">
        <v>13</v>
      </c>
      <c r="B16" s="31">
        <v>11</v>
      </c>
      <c r="C16" s="31">
        <v>40</v>
      </c>
      <c r="D16" s="32">
        <f t="shared" si="0"/>
        <v>51</v>
      </c>
      <c r="E16" s="31">
        <v>2</v>
      </c>
      <c r="F16" s="31">
        <v>7</v>
      </c>
      <c r="G16" s="32">
        <f t="shared" si="1"/>
        <v>9</v>
      </c>
      <c r="H16" s="31">
        <v>3</v>
      </c>
      <c r="I16" s="31">
        <v>8</v>
      </c>
      <c r="J16" s="32">
        <f t="shared" si="2"/>
        <v>11</v>
      </c>
      <c r="K16" s="31">
        <v>1</v>
      </c>
      <c r="L16" s="31">
        <v>17</v>
      </c>
      <c r="M16" s="32">
        <f t="shared" si="3"/>
        <v>18</v>
      </c>
      <c r="N16" s="31">
        <v>0</v>
      </c>
      <c r="O16" s="31">
        <v>0</v>
      </c>
      <c r="P16" s="32">
        <f t="shared" si="4"/>
        <v>0</v>
      </c>
      <c r="Q16" s="31">
        <f t="shared" si="5"/>
        <v>17</v>
      </c>
      <c r="R16" s="31">
        <f t="shared" si="6"/>
        <v>72</v>
      </c>
      <c r="S16" s="32">
        <f t="shared" si="7"/>
        <v>89</v>
      </c>
    </row>
    <row r="17" spans="1:19" ht="23.25" customHeight="1">
      <c r="A17" s="7" t="s">
        <v>14</v>
      </c>
      <c r="B17" s="31">
        <v>16</v>
      </c>
      <c r="C17" s="31">
        <v>61</v>
      </c>
      <c r="D17" s="32">
        <f t="shared" si="0"/>
        <v>77</v>
      </c>
      <c r="E17" s="31">
        <v>11</v>
      </c>
      <c r="F17" s="31">
        <v>55</v>
      </c>
      <c r="G17" s="32">
        <f t="shared" si="1"/>
        <v>66</v>
      </c>
      <c r="H17" s="31">
        <v>14</v>
      </c>
      <c r="I17" s="31">
        <v>60</v>
      </c>
      <c r="J17" s="32">
        <f t="shared" si="2"/>
        <v>74</v>
      </c>
      <c r="K17" s="31">
        <v>7</v>
      </c>
      <c r="L17" s="31">
        <v>65</v>
      </c>
      <c r="M17" s="32">
        <f t="shared" si="3"/>
        <v>72</v>
      </c>
      <c r="N17" s="31">
        <v>0</v>
      </c>
      <c r="O17" s="31">
        <v>1</v>
      </c>
      <c r="P17" s="32">
        <f t="shared" si="4"/>
        <v>1</v>
      </c>
      <c r="Q17" s="31">
        <f t="shared" si="5"/>
        <v>48</v>
      </c>
      <c r="R17" s="31">
        <f t="shared" si="6"/>
        <v>242</v>
      </c>
      <c r="S17" s="32">
        <f t="shared" si="7"/>
        <v>290</v>
      </c>
    </row>
    <row r="18" spans="1:19" ht="23.25" customHeight="1">
      <c r="A18" s="9" t="s">
        <v>6</v>
      </c>
      <c r="B18" s="33">
        <f>SUM(B7:B17)</f>
        <v>177</v>
      </c>
      <c r="C18" s="33">
        <f>SUM(C7:C17)</f>
        <v>527</v>
      </c>
      <c r="D18" s="33">
        <f t="shared" si="0"/>
        <v>704</v>
      </c>
      <c r="E18" s="33">
        <f>SUM(E7:E17)</f>
        <v>129</v>
      </c>
      <c r="F18" s="33">
        <f>SUM(F7:F17)</f>
        <v>493</v>
      </c>
      <c r="G18" s="33">
        <f t="shared" si="1"/>
        <v>622</v>
      </c>
      <c r="H18" s="33">
        <f>SUM(H7:H17)</f>
        <v>115</v>
      </c>
      <c r="I18" s="33">
        <f>SUM(I7:I17)</f>
        <v>338</v>
      </c>
      <c r="J18" s="33">
        <f t="shared" si="2"/>
        <v>453</v>
      </c>
      <c r="K18" s="33">
        <f>SUM(K7:K17)</f>
        <v>88</v>
      </c>
      <c r="L18" s="33">
        <f>SUM(L7:L17)</f>
        <v>336</v>
      </c>
      <c r="M18" s="33">
        <f t="shared" si="3"/>
        <v>424</v>
      </c>
      <c r="N18" s="33">
        <f>SUM(N7:N17)</f>
        <v>18</v>
      </c>
      <c r="O18" s="33">
        <f>SUM(O7:O17)</f>
        <v>11</v>
      </c>
      <c r="P18" s="33">
        <f t="shared" si="4"/>
        <v>29</v>
      </c>
      <c r="Q18" s="33">
        <f t="shared" si="5"/>
        <v>527</v>
      </c>
      <c r="R18" s="33">
        <f t="shared" si="6"/>
        <v>1705</v>
      </c>
      <c r="S18" s="33">
        <f t="shared" si="7"/>
        <v>2232</v>
      </c>
    </row>
    <row r="20" spans="1:19" s="1" customFormat="1" ht="24.75" customHeight="1">
      <c r="A20" s="690" t="s">
        <v>0</v>
      </c>
      <c r="B20" s="690"/>
      <c r="C20" s="690"/>
      <c r="D20" s="690"/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690"/>
      <c r="P20" s="690"/>
      <c r="Q20" s="690"/>
      <c r="R20" s="690"/>
      <c r="S20" s="690"/>
    </row>
    <row r="21" spans="1:19" s="1" customFormat="1" ht="24.75" customHeight="1">
      <c r="A21" s="690" t="s">
        <v>329</v>
      </c>
      <c r="B21" s="690"/>
      <c r="C21" s="690"/>
      <c r="D21" s="690"/>
      <c r="E21" s="690"/>
      <c r="F21" s="690"/>
      <c r="G21" s="690"/>
      <c r="H21" s="690"/>
      <c r="I21" s="690"/>
      <c r="J21" s="690"/>
      <c r="K21" s="690"/>
      <c r="L21" s="690"/>
      <c r="M21" s="690"/>
      <c r="N21" s="690"/>
      <c r="O21" s="690"/>
      <c r="P21" s="690"/>
      <c r="Q21" s="690"/>
      <c r="R21" s="690"/>
      <c r="S21" s="690"/>
    </row>
    <row r="22" spans="1:19" s="1" customFormat="1" ht="24.75" customHeight="1">
      <c r="A22" s="690" t="s">
        <v>51</v>
      </c>
      <c r="B22" s="690"/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0"/>
      <c r="S22" s="690"/>
    </row>
    <row r="24" spans="1:19" s="5" customFormat="1" ht="23.25" customHeight="1">
      <c r="A24" s="691" t="s">
        <v>1</v>
      </c>
      <c r="B24" s="693" t="s">
        <v>2</v>
      </c>
      <c r="C24" s="694"/>
      <c r="D24" s="695"/>
      <c r="E24" s="693" t="s">
        <v>3</v>
      </c>
      <c r="F24" s="694"/>
      <c r="G24" s="695"/>
      <c r="H24" s="693" t="s">
        <v>15</v>
      </c>
      <c r="I24" s="694"/>
      <c r="J24" s="695"/>
      <c r="K24" s="693" t="s">
        <v>16</v>
      </c>
      <c r="L24" s="694"/>
      <c r="M24" s="695"/>
      <c r="N24" s="693" t="s">
        <v>17</v>
      </c>
      <c r="O24" s="694"/>
      <c r="P24" s="695"/>
      <c r="Q24" s="693" t="s">
        <v>7</v>
      </c>
      <c r="R24" s="694"/>
      <c r="S24" s="695"/>
    </row>
    <row r="25" spans="1:19" s="5" customFormat="1" ht="23.25" customHeight="1">
      <c r="A25" s="692"/>
      <c r="B25" s="6" t="s">
        <v>4</v>
      </c>
      <c r="C25" s="6" t="s">
        <v>5</v>
      </c>
      <c r="D25" s="6" t="s">
        <v>6</v>
      </c>
      <c r="E25" s="6" t="s">
        <v>4</v>
      </c>
      <c r="F25" s="6" t="s">
        <v>5</v>
      </c>
      <c r="G25" s="6" t="s">
        <v>6</v>
      </c>
      <c r="H25" s="6" t="s">
        <v>4</v>
      </c>
      <c r="I25" s="6" t="s">
        <v>5</v>
      </c>
      <c r="J25" s="6" t="s">
        <v>6</v>
      </c>
      <c r="K25" s="6" t="s">
        <v>4</v>
      </c>
      <c r="L25" s="6" t="s">
        <v>5</v>
      </c>
      <c r="M25" s="6" t="s">
        <v>6</v>
      </c>
      <c r="N25" s="6" t="s">
        <v>4</v>
      </c>
      <c r="O25" s="6" t="s">
        <v>5</v>
      </c>
      <c r="P25" s="6" t="s">
        <v>6</v>
      </c>
      <c r="Q25" s="6" t="s">
        <v>4</v>
      </c>
      <c r="R25" s="6" t="s">
        <v>5</v>
      </c>
      <c r="S25" s="6" t="s">
        <v>6</v>
      </c>
    </row>
    <row r="26" spans="1:19" ht="23.25" customHeight="1">
      <c r="A26" s="7" t="s">
        <v>23</v>
      </c>
      <c r="B26" s="696" t="s">
        <v>32</v>
      </c>
      <c r="C26" s="697"/>
      <c r="D26" s="698"/>
      <c r="E26" s="696" t="s">
        <v>32</v>
      </c>
      <c r="F26" s="697"/>
      <c r="G26" s="698"/>
      <c r="H26" s="696" t="s">
        <v>32</v>
      </c>
      <c r="I26" s="697"/>
      <c r="J26" s="698"/>
      <c r="K26" s="696" t="s">
        <v>32</v>
      </c>
      <c r="L26" s="697"/>
      <c r="M26" s="698"/>
      <c r="N26" s="31">
        <v>0</v>
      </c>
      <c r="O26" s="31">
        <v>0</v>
      </c>
      <c r="P26" s="32">
        <f aca="true" t="shared" si="8" ref="P26:P32">SUM(N26:O26)</f>
        <v>0</v>
      </c>
      <c r="Q26" s="31">
        <f aca="true" t="shared" si="9" ref="Q26:R32">SUM(B26,E26,H26,K26,N26)</f>
        <v>0</v>
      </c>
      <c r="R26" s="31">
        <f t="shared" si="9"/>
        <v>0</v>
      </c>
      <c r="S26" s="32">
        <f aca="true" t="shared" si="10" ref="S26:S32">SUM(Q26:R26)</f>
        <v>0</v>
      </c>
    </row>
    <row r="27" spans="1:19" ht="23.25" customHeight="1">
      <c r="A27" s="7" t="s">
        <v>22</v>
      </c>
      <c r="B27" s="699"/>
      <c r="C27" s="700"/>
      <c r="D27" s="701"/>
      <c r="E27" s="699"/>
      <c r="F27" s="700"/>
      <c r="G27" s="701"/>
      <c r="H27" s="699"/>
      <c r="I27" s="700"/>
      <c r="J27" s="701"/>
      <c r="K27" s="699"/>
      <c r="L27" s="700"/>
      <c r="M27" s="701"/>
      <c r="N27" s="31">
        <v>2</v>
      </c>
      <c r="O27" s="31">
        <v>3</v>
      </c>
      <c r="P27" s="32">
        <f t="shared" si="8"/>
        <v>5</v>
      </c>
      <c r="Q27" s="31">
        <f t="shared" si="9"/>
        <v>2</v>
      </c>
      <c r="R27" s="31">
        <f t="shared" si="9"/>
        <v>3</v>
      </c>
      <c r="S27" s="32">
        <f t="shared" si="10"/>
        <v>5</v>
      </c>
    </row>
    <row r="28" spans="1:19" ht="23.25" customHeight="1">
      <c r="A28" s="7" t="s">
        <v>24</v>
      </c>
      <c r="B28" s="699"/>
      <c r="C28" s="700"/>
      <c r="D28" s="701"/>
      <c r="E28" s="699"/>
      <c r="F28" s="700"/>
      <c r="G28" s="701"/>
      <c r="H28" s="699"/>
      <c r="I28" s="700"/>
      <c r="J28" s="701"/>
      <c r="K28" s="699"/>
      <c r="L28" s="700"/>
      <c r="M28" s="701"/>
      <c r="N28" s="31">
        <v>0</v>
      </c>
      <c r="O28" s="31">
        <v>2</v>
      </c>
      <c r="P28" s="32">
        <f t="shared" si="8"/>
        <v>2</v>
      </c>
      <c r="Q28" s="31">
        <f t="shared" si="9"/>
        <v>0</v>
      </c>
      <c r="R28" s="31">
        <f t="shared" si="9"/>
        <v>2</v>
      </c>
      <c r="S28" s="32">
        <f t="shared" si="10"/>
        <v>2</v>
      </c>
    </row>
    <row r="29" spans="1:19" ht="23.25" customHeight="1">
      <c r="A29" s="7" t="s">
        <v>25</v>
      </c>
      <c r="B29" s="699"/>
      <c r="C29" s="700"/>
      <c r="D29" s="701"/>
      <c r="E29" s="699"/>
      <c r="F29" s="700"/>
      <c r="G29" s="701"/>
      <c r="H29" s="699"/>
      <c r="I29" s="700"/>
      <c r="J29" s="701"/>
      <c r="K29" s="699"/>
      <c r="L29" s="700"/>
      <c r="M29" s="701"/>
      <c r="N29" s="31">
        <v>0</v>
      </c>
      <c r="O29" s="31">
        <v>0</v>
      </c>
      <c r="P29" s="32">
        <f t="shared" si="8"/>
        <v>0</v>
      </c>
      <c r="Q29" s="31">
        <f t="shared" si="9"/>
        <v>0</v>
      </c>
      <c r="R29" s="31">
        <f t="shared" si="9"/>
        <v>0</v>
      </c>
      <c r="S29" s="32">
        <f t="shared" si="10"/>
        <v>0</v>
      </c>
    </row>
    <row r="30" spans="1:19" ht="23.25" customHeight="1">
      <c r="A30" s="7" t="s">
        <v>26</v>
      </c>
      <c r="B30" s="699"/>
      <c r="C30" s="700"/>
      <c r="D30" s="701"/>
      <c r="E30" s="699"/>
      <c r="F30" s="700"/>
      <c r="G30" s="701"/>
      <c r="H30" s="699"/>
      <c r="I30" s="700"/>
      <c r="J30" s="701"/>
      <c r="K30" s="699"/>
      <c r="L30" s="700"/>
      <c r="M30" s="701"/>
      <c r="N30" s="31">
        <v>5</v>
      </c>
      <c r="O30" s="31">
        <v>2</v>
      </c>
      <c r="P30" s="32">
        <f t="shared" si="8"/>
        <v>7</v>
      </c>
      <c r="Q30" s="31">
        <f t="shared" si="9"/>
        <v>5</v>
      </c>
      <c r="R30" s="31">
        <f t="shared" si="9"/>
        <v>2</v>
      </c>
      <c r="S30" s="32">
        <f t="shared" si="10"/>
        <v>7</v>
      </c>
    </row>
    <row r="31" spans="1:19" ht="23.25" customHeight="1">
      <c r="A31" s="7" t="s">
        <v>29</v>
      </c>
      <c r="B31" s="702"/>
      <c r="C31" s="703"/>
      <c r="D31" s="704"/>
      <c r="E31" s="702"/>
      <c r="F31" s="703"/>
      <c r="G31" s="704"/>
      <c r="H31" s="702"/>
      <c r="I31" s="703"/>
      <c r="J31" s="704"/>
      <c r="K31" s="702"/>
      <c r="L31" s="703"/>
      <c r="M31" s="704"/>
      <c r="N31" s="31">
        <v>0</v>
      </c>
      <c r="O31" s="31">
        <v>0</v>
      </c>
      <c r="P31" s="32">
        <f t="shared" si="8"/>
        <v>0</v>
      </c>
      <c r="Q31" s="31">
        <f t="shared" si="9"/>
        <v>0</v>
      </c>
      <c r="R31" s="31">
        <f t="shared" si="9"/>
        <v>0</v>
      </c>
      <c r="S31" s="32">
        <f t="shared" si="10"/>
        <v>0</v>
      </c>
    </row>
    <row r="32" spans="1:19" ht="23.25" customHeight="1">
      <c r="A32" s="9" t="s">
        <v>6</v>
      </c>
      <c r="B32" s="33">
        <f>SUM(B26:B31)</f>
        <v>0</v>
      </c>
      <c r="C32" s="33">
        <f>SUM(C26:C31)</f>
        <v>0</v>
      </c>
      <c r="D32" s="33">
        <f>SUM(B32:C32)</f>
        <v>0</v>
      </c>
      <c r="E32" s="33">
        <f>SUM(E26:E31)</f>
        <v>0</v>
      </c>
      <c r="F32" s="33">
        <f>SUM(F26:F31)</f>
        <v>0</v>
      </c>
      <c r="G32" s="33">
        <f>SUM(E32:F32)</f>
        <v>0</v>
      </c>
      <c r="H32" s="33">
        <f>SUM(H26:H31)</f>
        <v>0</v>
      </c>
      <c r="I32" s="33">
        <f>SUM(I26:I31)</f>
        <v>0</v>
      </c>
      <c r="J32" s="33">
        <f>SUM(H32:I32)</f>
        <v>0</v>
      </c>
      <c r="K32" s="33">
        <f>SUM(K26:K31)</f>
        <v>0</v>
      </c>
      <c r="L32" s="33">
        <f>SUM(L26:L31)</f>
        <v>0</v>
      </c>
      <c r="M32" s="33">
        <f>SUM(K32:L32)</f>
        <v>0</v>
      </c>
      <c r="N32" s="33">
        <f>SUM(N26:N31)</f>
        <v>7</v>
      </c>
      <c r="O32" s="33">
        <f>SUM(O26:O31)</f>
        <v>7</v>
      </c>
      <c r="P32" s="33">
        <f t="shared" si="8"/>
        <v>14</v>
      </c>
      <c r="Q32" s="33">
        <f t="shared" si="9"/>
        <v>7</v>
      </c>
      <c r="R32" s="33">
        <f t="shared" si="9"/>
        <v>7</v>
      </c>
      <c r="S32" s="33">
        <f t="shared" si="10"/>
        <v>14</v>
      </c>
    </row>
    <row r="34" spans="1:19" s="1" customFormat="1" ht="24.75" customHeight="1">
      <c r="A34" s="690" t="s">
        <v>0</v>
      </c>
      <c r="B34" s="690"/>
      <c r="C34" s="690"/>
      <c r="D34" s="690"/>
      <c r="E34" s="690"/>
      <c r="F34" s="690"/>
      <c r="G34" s="690"/>
      <c r="H34" s="690"/>
      <c r="I34" s="690"/>
      <c r="J34" s="690"/>
      <c r="K34" s="690"/>
      <c r="L34" s="690"/>
      <c r="M34" s="690"/>
      <c r="N34" s="690"/>
      <c r="O34" s="690"/>
      <c r="P34" s="690"/>
      <c r="Q34" s="690"/>
      <c r="R34" s="690"/>
      <c r="S34" s="690"/>
    </row>
    <row r="35" spans="1:19" s="1" customFormat="1" ht="24.75" customHeight="1">
      <c r="A35" s="690" t="s">
        <v>329</v>
      </c>
      <c r="B35" s="690"/>
      <c r="C35" s="690"/>
      <c r="D35" s="690"/>
      <c r="E35" s="690"/>
      <c r="F35" s="690"/>
      <c r="G35" s="690"/>
      <c r="H35" s="690"/>
      <c r="I35" s="690"/>
      <c r="J35" s="690"/>
      <c r="K35" s="690"/>
      <c r="L35" s="690"/>
      <c r="M35" s="690"/>
      <c r="N35" s="690"/>
      <c r="O35" s="690"/>
      <c r="P35" s="690"/>
      <c r="Q35" s="690"/>
      <c r="R35" s="690"/>
      <c r="S35" s="690"/>
    </row>
    <row r="36" spans="1:19" s="1" customFormat="1" ht="24.75" customHeight="1">
      <c r="A36" s="690" t="s">
        <v>52</v>
      </c>
      <c r="B36" s="690"/>
      <c r="C36" s="690"/>
      <c r="D36" s="690"/>
      <c r="E36" s="690"/>
      <c r="F36" s="690"/>
      <c r="G36" s="690"/>
      <c r="H36" s="690"/>
      <c r="I36" s="690"/>
      <c r="J36" s="690"/>
      <c r="K36" s="690"/>
      <c r="L36" s="690"/>
      <c r="M36" s="690"/>
      <c r="N36" s="690"/>
      <c r="O36" s="690"/>
      <c r="P36" s="690"/>
      <c r="Q36" s="690"/>
      <c r="R36" s="690"/>
      <c r="S36" s="690"/>
    </row>
    <row r="38" spans="1:19" s="5" customFormat="1" ht="23.25" customHeight="1">
      <c r="A38" s="691" t="s">
        <v>1</v>
      </c>
      <c r="B38" s="693" t="s">
        <v>2</v>
      </c>
      <c r="C38" s="694"/>
      <c r="D38" s="695"/>
      <c r="E38" s="693" t="s">
        <v>3</v>
      </c>
      <c r="F38" s="694"/>
      <c r="G38" s="695"/>
      <c r="H38" s="693" t="s">
        <v>15</v>
      </c>
      <c r="I38" s="694"/>
      <c r="J38" s="695"/>
      <c r="K38" s="693" t="s">
        <v>16</v>
      </c>
      <c r="L38" s="694"/>
      <c r="M38" s="695"/>
      <c r="N38" s="693" t="s">
        <v>17</v>
      </c>
      <c r="O38" s="694"/>
      <c r="P38" s="695"/>
      <c r="Q38" s="693" t="s">
        <v>7</v>
      </c>
      <c r="R38" s="694"/>
      <c r="S38" s="695"/>
    </row>
    <row r="39" spans="1:19" s="5" customFormat="1" ht="23.25" customHeight="1">
      <c r="A39" s="692"/>
      <c r="B39" s="6" t="s">
        <v>4</v>
      </c>
      <c r="C39" s="6" t="s">
        <v>5</v>
      </c>
      <c r="D39" s="6" t="s">
        <v>6</v>
      </c>
      <c r="E39" s="6" t="s">
        <v>4</v>
      </c>
      <c r="F39" s="6" t="s">
        <v>5</v>
      </c>
      <c r="G39" s="6" t="s">
        <v>6</v>
      </c>
      <c r="H39" s="6" t="s">
        <v>4</v>
      </c>
      <c r="I39" s="6" t="s">
        <v>5</v>
      </c>
      <c r="J39" s="6" t="s">
        <v>6</v>
      </c>
      <c r="K39" s="6" t="s">
        <v>4</v>
      </c>
      <c r="L39" s="6" t="s">
        <v>5</v>
      </c>
      <c r="M39" s="6" t="s">
        <v>6</v>
      </c>
      <c r="N39" s="6" t="s">
        <v>4</v>
      </c>
      <c r="O39" s="6" t="s">
        <v>5</v>
      </c>
      <c r="P39" s="6" t="s">
        <v>6</v>
      </c>
      <c r="Q39" s="6" t="s">
        <v>4</v>
      </c>
      <c r="R39" s="6" t="s">
        <v>5</v>
      </c>
      <c r="S39" s="6" t="s">
        <v>6</v>
      </c>
    </row>
    <row r="40" spans="1:19" ht="23.25" customHeight="1">
      <c r="A40" s="7" t="s">
        <v>35</v>
      </c>
      <c r="B40" s="31">
        <v>3</v>
      </c>
      <c r="C40" s="31">
        <v>62</v>
      </c>
      <c r="D40" s="32">
        <f>SUM(B40:C40)</f>
        <v>65</v>
      </c>
      <c r="E40" s="31">
        <v>5</v>
      </c>
      <c r="F40" s="31">
        <v>35</v>
      </c>
      <c r="G40" s="32">
        <f>SUM(E40:F40)</f>
        <v>40</v>
      </c>
      <c r="H40" s="31">
        <v>8</v>
      </c>
      <c r="I40" s="31">
        <v>47</v>
      </c>
      <c r="J40" s="32">
        <f>SUM(H40:I40)</f>
        <v>55</v>
      </c>
      <c r="K40" s="31">
        <v>9</v>
      </c>
      <c r="L40" s="31">
        <v>45</v>
      </c>
      <c r="M40" s="32">
        <f>SUM(K40:L40)</f>
        <v>54</v>
      </c>
      <c r="N40" s="31">
        <v>0</v>
      </c>
      <c r="O40" s="31">
        <v>0</v>
      </c>
      <c r="P40" s="32">
        <f>SUM(N40:O40)</f>
        <v>0</v>
      </c>
      <c r="Q40" s="31">
        <f aca="true" t="shared" si="11" ref="Q40:R43">SUM(B40,E40,H40,K40,N40)</f>
        <v>25</v>
      </c>
      <c r="R40" s="31">
        <f t="shared" si="11"/>
        <v>189</v>
      </c>
      <c r="S40" s="32">
        <f>SUM(Q40:R40)</f>
        <v>214</v>
      </c>
    </row>
    <row r="41" spans="1:19" ht="23.25" customHeight="1">
      <c r="A41" s="7" t="s">
        <v>22</v>
      </c>
      <c r="B41" s="31">
        <v>0</v>
      </c>
      <c r="C41" s="31">
        <v>0</v>
      </c>
      <c r="D41" s="32">
        <f>SUM(B41:C41)</f>
        <v>0</v>
      </c>
      <c r="E41" s="31">
        <v>0</v>
      </c>
      <c r="F41" s="31">
        <v>0</v>
      </c>
      <c r="G41" s="32">
        <f>SUM(E41:F41)</f>
        <v>0</v>
      </c>
      <c r="H41" s="31">
        <v>0</v>
      </c>
      <c r="I41" s="31">
        <v>0</v>
      </c>
      <c r="J41" s="32">
        <f>SUM(H41:I41)</f>
        <v>0</v>
      </c>
      <c r="K41" s="31">
        <v>0</v>
      </c>
      <c r="L41" s="31">
        <v>0</v>
      </c>
      <c r="M41" s="32">
        <f>SUM(K41:L41)</f>
        <v>0</v>
      </c>
      <c r="N41" s="31">
        <v>0</v>
      </c>
      <c r="O41" s="31">
        <v>0</v>
      </c>
      <c r="P41" s="32">
        <f>SUM(N41:O41)</f>
        <v>0</v>
      </c>
      <c r="Q41" s="31">
        <f t="shared" si="11"/>
        <v>0</v>
      </c>
      <c r="R41" s="31">
        <f t="shared" si="11"/>
        <v>0</v>
      </c>
      <c r="S41" s="32">
        <f>SUM(Q41:R41)</f>
        <v>0</v>
      </c>
    </row>
    <row r="42" spans="1:19" ht="23.25" customHeight="1">
      <c r="A42" s="7" t="s">
        <v>91</v>
      </c>
      <c r="B42" s="31">
        <v>24</v>
      </c>
      <c r="C42" s="31">
        <v>52</v>
      </c>
      <c r="D42" s="32">
        <f>SUM(B42:C42)</f>
        <v>76</v>
      </c>
      <c r="E42" s="31">
        <v>14</v>
      </c>
      <c r="F42" s="31">
        <v>48</v>
      </c>
      <c r="G42" s="32">
        <f>SUM(E42:F42)</f>
        <v>62</v>
      </c>
      <c r="H42" s="31">
        <v>20</v>
      </c>
      <c r="I42" s="31">
        <v>37</v>
      </c>
      <c r="J42" s="32">
        <f>SUM(H42:I42)</f>
        <v>57</v>
      </c>
      <c r="K42" s="31">
        <v>12</v>
      </c>
      <c r="L42" s="31">
        <v>39</v>
      </c>
      <c r="M42" s="32">
        <f>SUM(K42:L42)</f>
        <v>51</v>
      </c>
      <c r="N42" s="31">
        <v>0</v>
      </c>
      <c r="O42" s="31">
        <v>1</v>
      </c>
      <c r="P42" s="32">
        <f>SUM(N42:O42)</f>
        <v>1</v>
      </c>
      <c r="Q42" s="31">
        <f t="shared" si="11"/>
        <v>70</v>
      </c>
      <c r="R42" s="31">
        <f t="shared" si="11"/>
        <v>177</v>
      </c>
      <c r="S42" s="32">
        <f>SUM(Q42:R42)</f>
        <v>247</v>
      </c>
    </row>
    <row r="43" spans="1:19" ht="23.25" customHeight="1">
      <c r="A43" s="7" t="s">
        <v>34</v>
      </c>
      <c r="B43" s="31">
        <v>0</v>
      </c>
      <c r="C43" s="31">
        <v>0</v>
      </c>
      <c r="D43" s="32">
        <f>SUM(B43:C43)</f>
        <v>0</v>
      </c>
      <c r="E43" s="31">
        <v>0</v>
      </c>
      <c r="F43" s="31">
        <v>0</v>
      </c>
      <c r="G43" s="32">
        <f>SUM(E43:F43)</f>
        <v>0</v>
      </c>
      <c r="H43" s="31">
        <v>0</v>
      </c>
      <c r="I43" s="31">
        <v>0</v>
      </c>
      <c r="J43" s="32">
        <f>SUM(H43:I43)</f>
        <v>0</v>
      </c>
      <c r="K43" s="31">
        <v>0</v>
      </c>
      <c r="L43" s="31">
        <v>0</v>
      </c>
      <c r="M43" s="32">
        <f>SUM(K43:L43)</f>
        <v>0</v>
      </c>
      <c r="N43" s="31">
        <v>0</v>
      </c>
      <c r="O43" s="31">
        <v>0</v>
      </c>
      <c r="P43" s="32">
        <f>SUM(N43:O43)</f>
        <v>0</v>
      </c>
      <c r="Q43" s="31">
        <f t="shared" si="11"/>
        <v>0</v>
      </c>
      <c r="R43" s="31">
        <f t="shared" si="11"/>
        <v>0</v>
      </c>
      <c r="S43" s="32">
        <f>SUM(Q43:R43)</f>
        <v>0</v>
      </c>
    </row>
    <row r="44" spans="1:19" ht="23.25" customHeight="1">
      <c r="A44" s="9" t="s">
        <v>6</v>
      </c>
      <c r="B44" s="33">
        <f>SUM(B40:B43)</f>
        <v>27</v>
      </c>
      <c r="C44" s="33">
        <f aca="true" t="shared" si="12" ref="C44:S44">SUM(C40:C43)</f>
        <v>114</v>
      </c>
      <c r="D44" s="33">
        <f t="shared" si="12"/>
        <v>141</v>
      </c>
      <c r="E44" s="33">
        <f t="shared" si="12"/>
        <v>19</v>
      </c>
      <c r="F44" s="33">
        <f t="shared" si="12"/>
        <v>83</v>
      </c>
      <c r="G44" s="33">
        <f t="shared" si="12"/>
        <v>102</v>
      </c>
      <c r="H44" s="33">
        <f t="shared" si="12"/>
        <v>28</v>
      </c>
      <c r="I44" s="33">
        <f t="shared" si="12"/>
        <v>84</v>
      </c>
      <c r="J44" s="33">
        <f t="shared" si="12"/>
        <v>112</v>
      </c>
      <c r="K44" s="33">
        <f t="shared" si="12"/>
        <v>21</v>
      </c>
      <c r="L44" s="33">
        <f t="shared" si="12"/>
        <v>84</v>
      </c>
      <c r="M44" s="33">
        <f t="shared" si="12"/>
        <v>105</v>
      </c>
      <c r="N44" s="33">
        <f t="shared" si="12"/>
        <v>0</v>
      </c>
      <c r="O44" s="33">
        <f t="shared" si="12"/>
        <v>1</v>
      </c>
      <c r="P44" s="33">
        <f t="shared" si="12"/>
        <v>1</v>
      </c>
      <c r="Q44" s="33">
        <f t="shared" si="12"/>
        <v>95</v>
      </c>
      <c r="R44" s="33">
        <f t="shared" si="12"/>
        <v>366</v>
      </c>
      <c r="S44" s="33">
        <f t="shared" si="12"/>
        <v>461</v>
      </c>
    </row>
    <row r="46" spans="1:19" s="1" customFormat="1" ht="24" customHeight="1">
      <c r="A46" s="690" t="s">
        <v>0</v>
      </c>
      <c r="B46" s="690"/>
      <c r="C46" s="690"/>
      <c r="D46" s="690"/>
      <c r="E46" s="690"/>
      <c r="F46" s="690"/>
      <c r="G46" s="690"/>
      <c r="H46" s="690"/>
      <c r="I46" s="690"/>
      <c r="J46" s="690"/>
      <c r="K46" s="690"/>
      <c r="L46" s="690"/>
      <c r="M46" s="690"/>
      <c r="N46" s="690"/>
      <c r="O46" s="690"/>
      <c r="P46" s="690"/>
      <c r="Q46" s="690"/>
      <c r="R46" s="690"/>
      <c r="S46" s="690"/>
    </row>
    <row r="47" spans="1:19" s="1" customFormat="1" ht="24" customHeight="1">
      <c r="A47" s="690" t="s">
        <v>329</v>
      </c>
      <c r="B47" s="690"/>
      <c r="C47" s="690"/>
      <c r="D47" s="690"/>
      <c r="E47" s="690"/>
      <c r="F47" s="690"/>
      <c r="G47" s="690"/>
      <c r="H47" s="690"/>
      <c r="I47" s="690"/>
      <c r="J47" s="690"/>
      <c r="K47" s="690"/>
      <c r="L47" s="690"/>
      <c r="M47" s="690"/>
      <c r="N47" s="690"/>
      <c r="O47" s="690"/>
      <c r="P47" s="690"/>
      <c r="Q47" s="690"/>
      <c r="R47" s="690"/>
      <c r="S47" s="690"/>
    </row>
    <row r="48" spans="1:19" s="1" customFormat="1" ht="24" customHeight="1">
      <c r="A48" s="690" t="s">
        <v>53</v>
      </c>
      <c r="B48" s="690"/>
      <c r="C48" s="690"/>
      <c r="D48" s="690"/>
      <c r="E48" s="690"/>
      <c r="F48" s="690"/>
      <c r="G48" s="690"/>
      <c r="H48" s="690"/>
      <c r="I48" s="690"/>
      <c r="J48" s="690"/>
      <c r="K48" s="690"/>
      <c r="L48" s="690"/>
      <c r="M48" s="690"/>
      <c r="N48" s="690"/>
      <c r="O48" s="690"/>
      <c r="P48" s="690"/>
      <c r="Q48" s="690"/>
      <c r="R48" s="690"/>
      <c r="S48" s="690"/>
    </row>
    <row r="50" spans="1:19" s="5" customFormat="1" ht="23.25" customHeight="1">
      <c r="A50" s="691" t="s">
        <v>1</v>
      </c>
      <c r="B50" s="693" t="s">
        <v>2</v>
      </c>
      <c r="C50" s="694"/>
      <c r="D50" s="695"/>
      <c r="E50" s="693" t="s">
        <v>3</v>
      </c>
      <c r="F50" s="694"/>
      <c r="G50" s="695"/>
      <c r="H50" s="693" t="s">
        <v>15</v>
      </c>
      <c r="I50" s="694"/>
      <c r="J50" s="695"/>
      <c r="K50" s="693" t="s">
        <v>16</v>
      </c>
      <c r="L50" s="694"/>
      <c r="M50" s="695"/>
      <c r="N50" s="693" t="s">
        <v>17</v>
      </c>
      <c r="O50" s="694"/>
      <c r="P50" s="695"/>
      <c r="Q50" s="693" t="s">
        <v>7</v>
      </c>
      <c r="R50" s="694"/>
      <c r="S50" s="695"/>
    </row>
    <row r="51" spans="1:19" s="5" customFormat="1" ht="23.25" customHeight="1">
      <c r="A51" s="692"/>
      <c r="B51" s="6" t="s">
        <v>4</v>
      </c>
      <c r="C51" s="6" t="s">
        <v>5</v>
      </c>
      <c r="D51" s="6" t="s">
        <v>6</v>
      </c>
      <c r="E51" s="6" t="s">
        <v>4</v>
      </c>
      <c r="F51" s="6" t="s">
        <v>5</v>
      </c>
      <c r="G51" s="6" t="s">
        <v>6</v>
      </c>
      <c r="H51" s="6" t="s">
        <v>4</v>
      </c>
      <c r="I51" s="6" t="s">
        <v>5</v>
      </c>
      <c r="J51" s="6" t="s">
        <v>6</v>
      </c>
      <c r="K51" s="6" t="s">
        <v>4</v>
      </c>
      <c r="L51" s="6" t="s">
        <v>5</v>
      </c>
      <c r="M51" s="6" t="s">
        <v>6</v>
      </c>
      <c r="N51" s="6" t="s">
        <v>4</v>
      </c>
      <c r="O51" s="6" t="s">
        <v>5</v>
      </c>
      <c r="P51" s="6" t="s">
        <v>6</v>
      </c>
      <c r="Q51" s="6" t="s">
        <v>4</v>
      </c>
      <c r="R51" s="6" t="s">
        <v>5</v>
      </c>
      <c r="S51" s="6" t="s">
        <v>6</v>
      </c>
    </row>
    <row r="52" spans="1:19" ht="23.25" customHeight="1">
      <c r="A52" s="7" t="s">
        <v>163</v>
      </c>
      <c r="B52" s="31">
        <v>0</v>
      </c>
      <c r="C52" s="31">
        <v>0</v>
      </c>
      <c r="D52" s="32">
        <f aca="true" t="shared" si="13" ref="D52:D64">SUM(B52:C52)</f>
        <v>0</v>
      </c>
      <c r="E52" s="31">
        <v>0</v>
      </c>
      <c r="F52" s="31">
        <v>0</v>
      </c>
      <c r="G52" s="32">
        <f aca="true" t="shared" si="14" ref="G52:G64">SUM(E52:F52)</f>
        <v>0</v>
      </c>
      <c r="H52" s="31">
        <v>5</v>
      </c>
      <c r="I52" s="31">
        <v>9</v>
      </c>
      <c r="J52" s="32">
        <f aca="true" t="shared" si="15" ref="J52:J64">SUM(H52:I52)</f>
        <v>14</v>
      </c>
      <c r="K52" s="31">
        <v>1</v>
      </c>
      <c r="L52" s="31">
        <v>4</v>
      </c>
      <c r="M52" s="32">
        <f aca="true" t="shared" si="16" ref="M52:M64">SUM(K52:L52)</f>
        <v>5</v>
      </c>
      <c r="N52" s="31">
        <v>1</v>
      </c>
      <c r="O52" s="31">
        <v>5</v>
      </c>
      <c r="P52" s="32">
        <f aca="true" t="shared" si="17" ref="P52:P64">SUM(N52:O52)</f>
        <v>6</v>
      </c>
      <c r="Q52" s="31">
        <f aca="true" t="shared" si="18" ref="Q52:Q64">SUM(B52,E52,H52,K52,N52)</f>
        <v>7</v>
      </c>
      <c r="R52" s="31">
        <f aca="true" t="shared" si="19" ref="R52:R64">SUM(C52,F52,I52,L52,O52)</f>
        <v>18</v>
      </c>
      <c r="S52" s="32">
        <f aca="true" t="shared" si="20" ref="S52:S64">SUM(Q52:R52)</f>
        <v>25</v>
      </c>
    </row>
    <row r="53" spans="1:19" ht="23.25" customHeight="1">
      <c r="A53" s="7" t="s">
        <v>164</v>
      </c>
      <c r="B53" s="31">
        <v>0</v>
      </c>
      <c r="C53" s="31">
        <v>0</v>
      </c>
      <c r="D53" s="32">
        <f t="shared" si="13"/>
        <v>0</v>
      </c>
      <c r="E53" s="31">
        <v>0</v>
      </c>
      <c r="F53" s="31">
        <v>0</v>
      </c>
      <c r="G53" s="32">
        <f t="shared" si="14"/>
        <v>0</v>
      </c>
      <c r="H53" s="31">
        <v>1</v>
      </c>
      <c r="I53" s="31">
        <v>6</v>
      </c>
      <c r="J53" s="32">
        <f t="shared" si="15"/>
        <v>7</v>
      </c>
      <c r="K53" s="31">
        <v>0</v>
      </c>
      <c r="L53" s="31">
        <v>0</v>
      </c>
      <c r="M53" s="32">
        <f t="shared" si="16"/>
        <v>0</v>
      </c>
      <c r="N53" s="31">
        <v>0</v>
      </c>
      <c r="O53" s="31">
        <v>2</v>
      </c>
      <c r="P53" s="32">
        <f t="shared" si="17"/>
        <v>2</v>
      </c>
      <c r="Q53" s="31">
        <f t="shared" si="18"/>
        <v>1</v>
      </c>
      <c r="R53" s="31">
        <f t="shared" si="19"/>
        <v>8</v>
      </c>
      <c r="S53" s="32">
        <f t="shared" si="20"/>
        <v>9</v>
      </c>
    </row>
    <row r="54" spans="1:19" ht="23.25" customHeight="1">
      <c r="A54" s="7" t="s">
        <v>71</v>
      </c>
      <c r="B54" s="31">
        <v>2</v>
      </c>
      <c r="C54" s="31">
        <v>61</v>
      </c>
      <c r="D54" s="32">
        <f t="shared" si="13"/>
        <v>63</v>
      </c>
      <c r="E54" s="31">
        <v>1</v>
      </c>
      <c r="F54" s="31">
        <v>48</v>
      </c>
      <c r="G54" s="32">
        <f t="shared" si="14"/>
        <v>49</v>
      </c>
      <c r="H54" s="31">
        <v>0</v>
      </c>
      <c r="I54" s="31">
        <v>50</v>
      </c>
      <c r="J54" s="32">
        <f t="shared" si="15"/>
        <v>50</v>
      </c>
      <c r="K54" s="31">
        <v>1</v>
      </c>
      <c r="L54" s="31">
        <v>37</v>
      </c>
      <c r="M54" s="32">
        <f t="shared" si="16"/>
        <v>38</v>
      </c>
      <c r="N54" s="31">
        <v>0</v>
      </c>
      <c r="O54" s="31">
        <v>25</v>
      </c>
      <c r="P54" s="32">
        <f t="shared" si="17"/>
        <v>25</v>
      </c>
      <c r="Q54" s="31">
        <f t="shared" si="18"/>
        <v>4</v>
      </c>
      <c r="R54" s="31">
        <f t="shared" si="19"/>
        <v>221</v>
      </c>
      <c r="S54" s="32">
        <f t="shared" si="20"/>
        <v>225</v>
      </c>
    </row>
    <row r="55" spans="1:19" ht="23.25" customHeight="1">
      <c r="A55" s="7" t="s">
        <v>69</v>
      </c>
      <c r="B55" s="31">
        <v>11</v>
      </c>
      <c r="C55" s="31">
        <v>49</v>
      </c>
      <c r="D55" s="32">
        <f t="shared" si="13"/>
        <v>60</v>
      </c>
      <c r="E55" s="31">
        <v>2</v>
      </c>
      <c r="F55" s="31">
        <v>43</v>
      </c>
      <c r="G55" s="32">
        <f t="shared" si="14"/>
        <v>45</v>
      </c>
      <c r="H55" s="31">
        <v>11</v>
      </c>
      <c r="I55" s="31">
        <v>56</v>
      </c>
      <c r="J55" s="32">
        <f t="shared" si="15"/>
        <v>67</v>
      </c>
      <c r="K55" s="31">
        <v>8</v>
      </c>
      <c r="L55" s="31">
        <v>50</v>
      </c>
      <c r="M55" s="32">
        <f t="shared" si="16"/>
        <v>58</v>
      </c>
      <c r="N55" s="31">
        <v>4</v>
      </c>
      <c r="O55" s="31">
        <v>27</v>
      </c>
      <c r="P55" s="32">
        <f t="shared" si="17"/>
        <v>31</v>
      </c>
      <c r="Q55" s="31">
        <f t="shared" si="18"/>
        <v>36</v>
      </c>
      <c r="R55" s="31">
        <f t="shared" si="19"/>
        <v>225</v>
      </c>
      <c r="S55" s="32">
        <f t="shared" si="20"/>
        <v>261</v>
      </c>
    </row>
    <row r="56" spans="1:19" ht="23.25" customHeight="1">
      <c r="A56" s="7" t="s">
        <v>70</v>
      </c>
      <c r="B56" s="31">
        <v>6</v>
      </c>
      <c r="C56" s="31">
        <v>56</v>
      </c>
      <c r="D56" s="32">
        <f t="shared" si="13"/>
        <v>62</v>
      </c>
      <c r="E56" s="31">
        <v>5</v>
      </c>
      <c r="F56" s="31">
        <v>41</v>
      </c>
      <c r="G56" s="32">
        <f t="shared" si="14"/>
        <v>46</v>
      </c>
      <c r="H56" s="31">
        <v>6</v>
      </c>
      <c r="I56" s="31">
        <v>46</v>
      </c>
      <c r="J56" s="32">
        <f t="shared" si="15"/>
        <v>52</v>
      </c>
      <c r="K56" s="31">
        <v>8</v>
      </c>
      <c r="L56" s="31">
        <v>41</v>
      </c>
      <c r="M56" s="32">
        <f t="shared" si="16"/>
        <v>49</v>
      </c>
      <c r="N56" s="31">
        <v>6</v>
      </c>
      <c r="O56" s="31">
        <v>30</v>
      </c>
      <c r="P56" s="32">
        <f t="shared" si="17"/>
        <v>36</v>
      </c>
      <c r="Q56" s="31">
        <f t="shared" si="18"/>
        <v>31</v>
      </c>
      <c r="R56" s="31">
        <f t="shared" si="19"/>
        <v>214</v>
      </c>
      <c r="S56" s="32">
        <f t="shared" si="20"/>
        <v>245</v>
      </c>
    </row>
    <row r="57" spans="1:19" ht="23.25" customHeight="1">
      <c r="A57" s="7" t="s">
        <v>76</v>
      </c>
      <c r="B57" s="31">
        <v>39</v>
      </c>
      <c r="C57" s="31">
        <v>18</v>
      </c>
      <c r="D57" s="32">
        <f t="shared" si="13"/>
        <v>57</v>
      </c>
      <c r="E57" s="31">
        <v>30</v>
      </c>
      <c r="F57" s="31">
        <v>15</v>
      </c>
      <c r="G57" s="32">
        <f t="shared" si="14"/>
        <v>45</v>
      </c>
      <c r="H57" s="31">
        <v>42</v>
      </c>
      <c r="I57" s="31">
        <v>13</v>
      </c>
      <c r="J57" s="32">
        <f t="shared" si="15"/>
        <v>55</v>
      </c>
      <c r="K57" s="31">
        <v>22</v>
      </c>
      <c r="L57" s="31">
        <v>6</v>
      </c>
      <c r="M57" s="32">
        <f t="shared" si="16"/>
        <v>28</v>
      </c>
      <c r="N57" s="31">
        <v>26</v>
      </c>
      <c r="O57" s="31">
        <v>2</v>
      </c>
      <c r="P57" s="32">
        <f t="shared" si="17"/>
        <v>28</v>
      </c>
      <c r="Q57" s="31">
        <f t="shared" si="18"/>
        <v>159</v>
      </c>
      <c r="R57" s="31">
        <f t="shared" si="19"/>
        <v>54</v>
      </c>
      <c r="S57" s="32">
        <f t="shared" si="20"/>
        <v>213</v>
      </c>
    </row>
    <row r="58" spans="1:19" ht="23.25" customHeight="1">
      <c r="A58" s="7" t="s">
        <v>72</v>
      </c>
      <c r="B58" s="31">
        <v>10</v>
      </c>
      <c r="C58" s="31">
        <v>58</v>
      </c>
      <c r="D58" s="32">
        <f t="shared" si="13"/>
        <v>68</v>
      </c>
      <c r="E58" s="31">
        <v>7</v>
      </c>
      <c r="F58" s="31">
        <v>55</v>
      </c>
      <c r="G58" s="32">
        <f t="shared" si="14"/>
        <v>62</v>
      </c>
      <c r="H58" s="31">
        <v>8</v>
      </c>
      <c r="I58" s="31">
        <v>48</v>
      </c>
      <c r="J58" s="32">
        <f t="shared" si="15"/>
        <v>56</v>
      </c>
      <c r="K58" s="31">
        <v>3</v>
      </c>
      <c r="L58" s="31">
        <v>46</v>
      </c>
      <c r="M58" s="32">
        <f t="shared" si="16"/>
        <v>49</v>
      </c>
      <c r="N58" s="31">
        <v>4</v>
      </c>
      <c r="O58" s="31">
        <v>33</v>
      </c>
      <c r="P58" s="32">
        <f t="shared" si="17"/>
        <v>37</v>
      </c>
      <c r="Q58" s="31">
        <f t="shared" si="18"/>
        <v>32</v>
      </c>
      <c r="R58" s="31">
        <f t="shared" si="19"/>
        <v>240</v>
      </c>
      <c r="S58" s="32">
        <f t="shared" si="20"/>
        <v>272</v>
      </c>
    </row>
    <row r="59" spans="1:19" ht="23.25" customHeight="1">
      <c r="A59" s="7" t="s">
        <v>73</v>
      </c>
      <c r="B59" s="31">
        <v>4</v>
      </c>
      <c r="C59" s="31">
        <v>41</v>
      </c>
      <c r="D59" s="32">
        <f t="shared" si="13"/>
        <v>45</v>
      </c>
      <c r="E59" s="31">
        <v>4</v>
      </c>
      <c r="F59" s="31">
        <v>34</v>
      </c>
      <c r="G59" s="32">
        <f t="shared" si="14"/>
        <v>38</v>
      </c>
      <c r="H59" s="31">
        <v>5</v>
      </c>
      <c r="I59" s="31">
        <v>49</v>
      </c>
      <c r="J59" s="32">
        <f t="shared" si="15"/>
        <v>54</v>
      </c>
      <c r="K59" s="31">
        <v>1</v>
      </c>
      <c r="L59" s="31">
        <v>33</v>
      </c>
      <c r="M59" s="32">
        <f t="shared" si="16"/>
        <v>34</v>
      </c>
      <c r="N59" s="31">
        <v>1</v>
      </c>
      <c r="O59" s="31">
        <v>30</v>
      </c>
      <c r="P59" s="32">
        <f t="shared" si="17"/>
        <v>31</v>
      </c>
      <c r="Q59" s="31">
        <f t="shared" si="18"/>
        <v>15</v>
      </c>
      <c r="R59" s="31">
        <f t="shared" si="19"/>
        <v>187</v>
      </c>
      <c r="S59" s="32">
        <f t="shared" si="20"/>
        <v>202</v>
      </c>
    </row>
    <row r="60" spans="1:19" ht="23.25" customHeight="1">
      <c r="A60" s="7" t="s">
        <v>74</v>
      </c>
      <c r="B60" s="31">
        <v>4</v>
      </c>
      <c r="C60" s="31">
        <v>51</v>
      </c>
      <c r="D60" s="32">
        <f t="shared" si="13"/>
        <v>55</v>
      </c>
      <c r="E60" s="31">
        <v>8</v>
      </c>
      <c r="F60" s="31">
        <v>54</v>
      </c>
      <c r="G60" s="32">
        <f t="shared" si="14"/>
        <v>62</v>
      </c>
      <c r="H60" s="31">
        <v>8</v>
      </c>
      <c r="I60" s="31">
        <v>34</v>
      </c>
      <c r="J60" s="32">
        <f t="shared" si="15"/>
        <v>42</v>
      </c>
      <c r="K60" s="31">
        <v>6</v>
      </c>
      <c r="L60" s="31">
        <v>18</v>
      </c>
      <c r="M60" s="32">
        <f t="shared" si="16"/>
        <v>24</v>
      </c>
      <c r="N60" s="31">
        <v>4</v>
      </c>
      <c r="O60" s="31">
        <v>9</v>
      </c>
      <c r="P60" s="32">
        <f t="shared" si="17"/>
        <v>13</v>
      </c>
      <c r="Q60" s="31">
        <f t="shared" si="18"/>
        <v>30</v>
      </c>
      <c r="R60" s="31">
        <f t="shared" si="19"/>
        <v>166</v>
      </c>
      <c r="S60" s="32">
        <f t="shared" si="20"/>
        <v>196</v>
      </c>
    </row>
    <row r="61" spans="1:19" ht="23.25" customHeight="1">
      <c r="A61" s="7" t="s">
        <v>166</v>
      </c>
      <c r="B61" s="31">
        <v>1</v>
      </c>
      <c r="C61" s="31">
        <v>59</v>
      </c>
      <c r="D61" s="32">
        <f t="shared" si="13"/>
        <v>60</v>
      </c>
      <c r="E61" s="31">
        <v>6</v>
      </c>
      <c r="F61" s="31">
        <v>41</v>
      </c>
      <c r="G61" s="32">
        <f t="shared" si="14"/>
        <v>47</v>
      </c>
      <c r="H61" s="31">
        <v>5</v>
      </c>
      <c r="I61" s="31">
        <v>38</v>
      </c>
      <c r="J61" s="32">
        <f t="shared" si="15"/>
        <v>43</v>
      </c>
      <c r="K61" s="31">
        <v>4</v>
      </c>
      <c r="L61" s="31">
        <v>30</v>
      </c>
      <c r="M61" s="32">
        <f t="shared" si="16"/>
        <v>34</v>
      </c>
      <c r="N61" s="31">
        <v>0</v>
      </c>
      <c r="O61" s="31">
        <v>0</v>
      </c>
      <c r="P61" s="32">
        <f t="shared" si="17"/>
        <v>0</v>
      </c>
      <c r="Q61" s="31">
        <f t="shared" si="18"/>
        <v>16</v>
      </c>
      <c r="R61" s="31">
        <f t="shared" si="19"/>
        <v>168</v>
      </c>
      <c r="S61" s="32">
        <f t="shared" si="20"/>
        <v>184</v>
      </c>
    </row>
    <row r="62" spans="1:19" ht="23.25" customHeight="1">
      <c r="A62" s="7" t="s">
        <v>77</v>
      </c>
      <c r="B62" s="31">
        <v>8</v>
      </c>
      <c r="C62" s="31">
        <v>55</v>
      </c>
      <c r="D62" s="32">
        <f t="shared" si="13"/>
        <v>63</v>
      </c>
      <c r="E62" s="31">
        <v>12</v>
      </c>
      <c r="F62" s="31">
        <v>31</v>
      </c>
      <c r="G62" s="32">
        <f t="shared" si="14"/>
        <v>43</v>
      </c>
      <c r="H62" s="31">
        <v>11</v>
      </c>
      <c r="I62" s="31">
        <v>49</v>
      </c>
      <c r="J62" s="32">
        <f t="shared" si="15"/>
        <v>60</v>
      </c>
      <c r="K62" s="31">
        <v>4</v>
      </c>
      <c r="L62" s="31">
        <v>16</v>
      </c>
      <c r="M62" s="32">
        <f t="shared" si="16"/>
        <v>20</v>
      </c>
      <c r="N62" s="31">
        <v>1</v>
      </c>
      <c r="O62" s="31">
        <v>16</v>
      </c>
      <c r="P62" s="32">
        <f t="shared" si="17"/>
        <v>17</v>
      </c>
      <c r="Q62" s="31">
        <f t="shared" si="18"/>
        <v>36</v>
      </c>
      <c r="R62" s="31">
        <f t="shared" si="19"/>
        <v>167</v>
      </c>
      <c r="S62" s="32">
        <f t="shared" si="20"/>
        <v>203</v>
      </c>
    </row>
    <row r="63" spans="1:19" ht="23.25" customHeight="1">
      <c r="A63" s="7" t="s">
        <v>75</v>
      </c>
      <c r="B63" s="31">
        <v>18</v>
      </c>
      <c r="C63" s="31">
        <v>60</v>
      </c>
      <c r="D63" s="32">
        <f t="shared" si="13"/>
        <v>78</v>
      </c>
      <c r="E63" s="31">
        <v>16</v>
      </c>
      <c r="F63" s="31">
        <v>60</v>
      </c>
      <c r="G63" s="32">
        <f t="shared" si="14"/>
        <v>76</v>
      </c>
      <c r="H63" s="31">
        <v>12</v>
      </c>
      <c r="I63" s="31">
        <v>46</v>
      </c>
      <c r="J63" s="32">
        <f t="shared" si="15"/>
        <v>58</v>
      </c>
      <c r="K63" s="31">
        <v>7</v>
      </c>
      <c r="L63" s="31">
        <v>43</v>
      </c>
      <c r="M63" s="32">
        <f t="shared" si="16"/>
        <v>50</v>
      </c>
      <c r="N63" s="31">
        <v>10</v>
      </c>
      <c r="O63" s="31">
        <v>49</v>
      </c>
      <c r="P63" s="32">
        <f t="shared" si="17"/>
        <v>59</v>
      </c>
      <c r="Q63" s="31">
        <f t="shared" si="18"/>
        <v>63</v>
      </c>
      <c r="R63" s="31">
        <f t="shared" si="19"/>
        <v>258</v>
      </c>
      <c r="S63" s="32">
        <f t="shared" si="20"/>
        <v>321</v>
      </c>
    </row>
    <row r="64" spans="1:19" ht="23.25" customHeight="1">
      <c r="A64" s="9" t="s">
        <v>6</v>
      </c>
      <c r="B64" s="33">
        <f>SUM(B52:B63)</f>
        <v>103</v>
      </c>
      <c r="C64" s="33">
        <f>SUM(C52:C63)</f>
        <v>508</v>
      </c>
      <c r="D64" s="33">
        <f t="shared" si="13"/>
        <v>611</v>
      </c>
      <c r="E64" s="33">
        <f>SUM(E52:E63)</f>
        <v>91</v>
      </c>
      <c r="F64" s="33">
        <f>SUM(F52:F63)</f>
        <v>422</v>
      </c>
      <c r="G64" s="33">
        <f t="shared" si="14"/>
        <v>513</v>
      </c>
      <c r="H64" s="33">
        <f>SUM(H52:H63)</f>
        <v>114</v>
      </c>
      <c r="I64" s="33">
        <f>SUM(I52:I63)</f>
        <v>444</v>
      </c>
      <c r="J64" s="33">
        <f t="shared" si="15"/>
        <v>558</v>
      </c>
      <c r="K64" s="33">
        <f>SUM(K52:K63)</f>
        <v>65</v>
      </c>
      <c r="L64" s="33">
        <f>SUM(L52:L63)</f>
        <v>324</v>
      </c>
      <c r="M64" s="33">
        <f t="shared" si="16"/>
        <v>389</v>
      </c>
      <c r="N64" s="33">
        <f>SUM(N52:N63)</f>
        <v>57</v>
      </c>
      <c r="O64" s="33">
        <f>SUM(O52:O63)</f>
        <v>228</v>
      </c>
      <c r="P64" s="33">
        <f t="shared" si="17"/>
        <v>285</v>
      </c>
      <c r="Q64" s="33">
        <f t="shared" si="18"/>
        <v>430</v>
      </c>
      <c r="R64" s="33">
        <f t="shared" si="19"/>
        <v>1926</v>
      </c>
      <c r="S64" s="33">
        <f t="shared" si="20"/>
        <v>2356</v>
      </c>
    </row>
    <row r="65" spans="1:19" ht="23.25" customHeight="1">
      <c r="A65" s="15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s="1" customFormat="1" ht="25.5" customHeight="1">
      <c r="A66" s="690" t="s">
        <v>0</v>
      </c>
      <c r="B66" s="690"/>
      <c r="C66" s="690"/>
      <c r="D66" s="690"/>
      <c r="E66" s="690"/>
      <c r="F66" s="690"/>
      <c r="G66" s="690"/>
      <c r="H66" s="690"/>
      <c r="I66" s="690"/>
      <c r="J66" s="690"/>
      <c r="K66" s="690"/>
      <c r="L66" s="690"/>
      <c r="M66" s="690"/>
      <c r="N66" s="690"/>
      <c r="O66" s="690"/>
      <c r="P66" s="690"/>
      <c r="Q66" s="690"/>
      <c r="R66" s="690"/>
      <c r="S66" s="690"/>
    </row>
    <row r="67" spans="1:19" s="1" customFormat="1" ht="25.5" customHeight="1">
      <c r="A67" s="690" t="s">
        <v>329</v>
      </c>
      <c r="B67" s="690"/>
      <c r="C67" s="690"/>
      <c r="D67" s="690"/>
      <c r="E67" s="690"/>
      <c r="F67" s="690"/>
      <c r="G67" s="690"/>
      <c r="H67" s="690"/>
      <c r="I67" s="690"/>
      <c r="J67" s="690"/>
      <c r="K67" s="690"/>
      <c r="L67" s="690"/>
      <c r="M67" s="690"/>
      <c r="N67" s="690"/>
      <c r="O67" s="690"/>
      <c r="P67" s="690"/>
      <c r="Q67" s="690"/>
      <c r="R67" s="690"/>
      <c r="S67" s="690"/>
    </row>
    <row r="68" spans="1:19" s="1" customFormat="1" ht="25.5" customHeight="1">
      <c r="A68" s="690" t="s">
        <v>54</v>
      </c>
      <c r="B68" s="690"/>
      <c r="C68" s="690"/>
      <c r="D68" s="690"/>
      <c r="E68" s="690"/>
      <c r="F68" s="690"/>
      <c r="G68" s="690"/>
      <c r="H68" s="690"/>
      <c r="I68" s="690"/>
      <c r="J68" s="690"/>
      <c r="K68" s="690"/>
      <c r="L68" s="690"/>
      <c r="M68" s="690"/>
      <c r="N68" s="690"/>
      <c r="O68" s="690"/>
      <c r="P68" s="690"/>
      <c r="Q68" s="690"/>
      <c r="R68" s="690"/>
      <c r="S68" s="690"/>
    </row>
    <row r="70" spans="1:19" s="5" customFormat="1" ht="23.25" customHeight="1">
      <c r="A70" s="691" t="s">
        <v>1</v>
      </c>
      <c r="B70" s="693" t="s">
        <v>2</v>
      </c>
      <c r="C70" s="694"/>
      <c r="D70" s="695"/>
      <c r="E70" s="693" t="s">
        <v>3</v>
      </c>
      <c r="F70" s="694"/>
      <c r="G70" s="695"/>
      <c r="H70" s="693" t="s">
        <v>15</v>
      </c>
      <c r="I70" s="694"/>
      <c r="J70" s="695"/>
      <c r="K70" s="693" t="s">
        <v>16</v>
      </c>
      <c r="L70" s="694"/>
      <c r="M70" s="695"/>
      <c r="N70" s="693" t="s">
        <v>17</v>
      </c>
      <c r="O70" s="694"/>
      <c r="P70" s="695"/>
      <c r="Q70" s="693" t="s">
        <v>7</v>
      </c>
      <c r="R70" s="694"/>
      <c r="S70" s="695"/>
    </row>
    <row r="71" spans="1:19" s="5" customFormat="1" ht="23.25" customHeight="1">
      <c r="A71" s="692"/>
      <c r="B71" s="6" t="s">
        <v>4</v>
      </c>
      <c r="C71" s="6" t="s">
        <v>5</v>
      </c>
      <c r="D71" s="6" t="s">
        <v>6</v>
      </c>
      <c r="E71" s="6" t="s">
        <v>4</v>
      </c>
      <c r="F71" s="6" t="s">
        <v>5</v>
      </c>
      <c r="G71" s="6" t="s">
        <v>6</v>
      </c>
      <c r="H71" s="6" t="s">
        <v>4</v>
      </c>
      <c r="I71" s="6" t="s">
        <v>5</v>
      </c>
      <c r="J71" s="6" t="s">
        <v>6</v>
      </c>
      <c r="K71" s="6" t="s">
        <v>4</v>
      </c>
      <c r="L71" s="6" t="s">
        <v>5</v>
      </c>
      <c r="M71" s="6" t="s">
        <v>6</v>
      </c>
      <c r="N71" s="6" t="s">
        <v>4</v>
      </c>
      <c r="O71" s="6" t="s">
        <v>5</v>
      </c>
      <c r="P71" s="6" t="s">
        <v>6</v>
      </c>
      <c r="Q71" s="6" t="s">
        <v>4</v>
      </c>
      <c r="R71" s="6" t="s">
        <v>5</v>
      </c>
      <c r="S71" s="6" t="s">
        <v>6</v>
      </c>
    </row>
    <row r="72" spans="1:19" ht="23.25" customHeight="1">
      <c r="A72" s="7" t="s">
        <v>41</v>
      </c>
      <c r="B72" s="31">
        <v>0</v>
      </c>
      <c r="C72" s="31">
        <v>0</v>
      </c>
      <c r="D72" s="32">
        <f>SUM(B72:C72)</f>
        <v>0</v>
      </c>
      <c r="E72" s="31">
        <v>0</v>
      </c>
      <c r="F72" s="31">
        <v>0</v>
      </c>
      <c r="G72" s="32">
        <f>SUM(E72:F72)</f>
        <v>0</v>
      </c>
      <c r="H72" s="31">
        <v>0</v>
      </c>
      <c r="I72" s="31">
        <v>0</v>
      </c>
      <c r="J72" s="32">
        <f>SUM(H72:I72)</f>
        <v>0</v>
      </c>
      <c r="K72" s="31">
        <v>1</v>
      </c>
      <c r="L72" s="31">
        <v>2</v>
      </c>
      <c r="M72" s="32">
        <f>SUM(K72:L72)</f>
        <v>3</v>
      </c>
      <c r="N72" s="31">
        <v>0</v>
      </c>
      <c r="O72" s="31">
        <v>0</v>
      </c>
      <c r="P72" s="32">
        <f>SUM(N72:O72)</f>
        <v>0</v>
      </c>
      <c r="Q72" s="31">
        <f aca="true" t="shared" si="21" ref="Q72:R75">SUM(B72,E72,H72,K72,N72)</f>
        <v>1</v>
      </c>
      <c r="R72" s="31">
        <f t="shared" si="21"/>
        <v>2</v>
      </c>
      <c r="S72" s="32">
        <f>SUM(Q72:R72)</f>
        <v>3</v>
      </c>
    </row>
    <row r="73" spans="1:19" ht="23.25" customHeight="1">
      <c r="A73" s="7" t="s">
        <v>44</v>
      </c>
      <c r="B73" s="31">
        <v>60</v>
      </c>
      <c r="C73" s="31">
        <v>13</v>
      </c>
      <c r="D73" s="32">
        <f>SUM(B73:C73)</f>
        <v>73</v>
      </c>
      <c r="E73" s="31">
        <v>41</v>
      </c>
      <c r="F73" s="31">
        <v>7</v>
      </c>
      <c r="G73" s="32">
        <f>SUM(E73:F73)</f>
        <v>48</v>
      </c>
      <c r="H73" s="31">
        <v>32</v>
      </c>
      <c r="I73" s="31">
        <v>1</v>
      </c>
      <c r="J73" s="32">
        <f>SUM(H73:I73)</f>
        <v>33</v>
      </c>
      <c r="K73" s="31">
        <v>21</v>
      </c>
      <c r="L73" s="31">
        <v>2</v>
      </c>
      <c r="M73" s="32">
        <f>SUM(K73:L73)</f>
        <v>23</v>
      </c>
      <c r="N73" s="31">
        <v>16</v>
      </c>
      <c r="O73" s="31">
        <v>2</v>
      </c>
      <c r="P73" s="32">
        <f>SUM(N73:O73)</f>
        <v>18</v>
      </c>
      <c r="Q73" s="31">
        <f t="shared" si="21"/>
        <v>170</v>
      </c>
      <c r="R73" s="31">
        <f t="shared" si="21"/>
        <v>25</v>
      </c>
      <c r="S73" s="32">
        <f>SUM(Q73:R73)</f>
        <v>195</v>
      </c>
    </row>
    <row r="74" spans="1:19" ht="23.25" customHeight="1">
      <c r="A74" s="7" t="s">
        <v>42</v>
      </c>
      <c r="B74" s="31">
        <v>38</v>
      </c>
      <c r="C74" s="31">
        <v>35</v>
      </c>
      <c r="D74" s="32">
        <f>SUM(B74:C74)</f>
        <v>73</v>
      </c>
      <c r="E74" s="31">
        <v>29</v>
      </c>
      <c r="F74" s="31">
        <v>19</v>
      </c>
      <c r="G74" s="32">
        <f>SUM(E74:F74)</f>
        <v>48</v>
      </c>
      <c r="H74" s="31">
        <v>17</v>
      </c>
      <c r="I74" s="31">
        <v>11</v>
      </c>
      <c r="J74" s="32">
        <f>SUM(H74:I74)</f>
        <v>28</v>
      </c>
      <c r="K74" s="31">
        <v>12</v>
      </c>
      <c r="L74" s="31">
        <v>17</v>
      </c>
      <c r="M74" s="32">
        <f>SUM(K74:L74)</f>
        <v>29</v>
      </c>
      <c r="N74" s="31">
        <v>14</v>
      </c>
      <c r="O74" s="31">
        <v>11</v>
      </c>
      <c r="P74" s="32">
        <f>SUM(N74:O74)</f>
        <v>25</v>
      </c>
      <c r="Q74" s="31">
        <f t="shared" si="21"/>
        <v>110</v>
      </c>
      <c r="R74" s="31">
        <f t="shared" si="21"/>
        <v>93</v>
      </c>
      <c r="S74" s="32">
        <f>SUM(Q74:R74)</f>
        <v>203</v>
      </c>
    </row>
    <row r="75" spans="1:19" ht="23.25" customHeight="1">
      <c r="A75" s="7" t="s">
        <v>43</v>
      </c>
      <c r="B75" s="31">
        <v>8</v>
      </c>
      <c r="C75" s="31">
        <v>26</v>
      </c>
      <c r="D75" s="32">
        <f>SUM(B75:C75)</f>
        <v>34</v>
      </c>
      <c r="E75" s="31">
        <v>12</v>
      </c>
      <c r="F75" s="31">
        <v>15</v>
      </c>
      <c r="G75" s="32">
        <f>SUM(E75:F75)</f>
        <v>27</v>
      </c>
      <c r="H75" s="31">
        <v>5</v>
      </c>
      <c r="I75" s="31">
        <v>20</v>
      </c>
      <c r="J75" s="32">
        <f>SUM(H75:I75)</f>
        <v>25</v>
      </c>
      <c r="K75" s="31">
        <v>3</v>
      </c>
      <c r="L75" s="31">
        <v>12</v>
      </c>
      <c r="M75" s="32">
        <f>SUM(K75:L75)</f>
        <v>15</v>
      </c>
      <c r="N75" s="31">
        <v>0</v>
      </c>
      <c r="O75" s="31">
        <v>0</v>
      </c>
      <c r="P75" s="32">
        <f>SUM(N75:O75)</f>
        <v>0</v>
      </c>
      <c r="Q75" s="31">
        <f t="shared" si="21"/>
        <v>28</v>
      </c>
      <c r="R75" s="31">
        <f t="shared" si="21"/>
        <v>73</v>
      </c>
      <c r="S75" s="32">
        <f>SUM(Q75:R75)</f>
        <v>101</v>
      </c>
    </row>
    <row r="76" spans="1:19" ht="17.25" customHeight="1">
      <c r="A76" s="7"/>
      <c r="B76" s="31"/>
      <c r="C76" s="31"/>
      <c r="D76" s="32"/>
      <c r="E76" s="31"/>
      <c r="F76" s="31"/>
      <c r="G76" s="32"/>
      <c r="H76" s="31"/>
      <c r="I76" s="31"/>
      <c r="J76" s="32"/>
      <c r="K76" s="31"/>
      <c r="L76" s="31"/>
      <c r="M76" s="32"/>
      <c r="N76" s="31"/>
      <c r="O76" s="31"/>
      <c r="P76" s="32"/>
      <c r="Q76" s="31"/>
      <c r="R76" s="31"/>
      <c r="S76" s="32"/>
    </row>
    <row r="77" spans="1:19" ht="23.25" customHeight="1">
      <c r="A77" s="9" t="s">
        <v>6</v>
      </c>
      <c r="B77" s="33">
        <f>SUM(B72:B76)</f>
        <v>106</v>
      </c>
      <c r="C77" s="33">
        <f>SUM(C72:C76)</f>
        <v>74</v>
      </c>
      <c r="D77" s="33">
        <f>SUM(B77:C77)</f>
        <v>180</v>
      </c>
      <c r="E77" s="33">
        <f>SUM(E72:E76)</f>
        <v>82</v>
      </c>
      <c r="F77" s="33">
        <f>SUM(F72:F76)</f>
        <v>41</v>
      </c>
      <c r="G77" s="33">
        <f>SUM(E77:F77)</f>
        <v>123</v>
      </c>
      <c r="H77" s="33">
        <f>SUM(H72:H76)</f>
        <v>54</v>
      </c>
      <c r="I77" s="33">
        <f>SUM(I72:I76)</f>
        <v>32</v>
      </c>
      <c r="J77" s="33">
        <f>SUM(H77:I77)</f>
        <v>86</v>
      </c>
      <c r="K77" s="33">
        <f>SUM(K72:K76)</f>
        <v>37</v>
      </c>
      <c r="L77" s="33">
        <f>SUM(L72:L76)</f>
        <v>33</v>
      </c>
      <c r="M77" s="33">
        <f>SUM(K77:L77)</f>
        <v>70</v>
      </c>
      <c r="N77" s="33">
        <f>SUM(N72:N76)</f>
        <v>30</v>
      </c>
      <c r="O77" s="33">
        <f>SUM(O72:O76)</f>
        <v>13</v>
      </c>
      <c r="P77" s="33">
        <f>SUM(N77:O77)</f>
        <v>43</v>
      </c>
      <c r="Q77" s="33">
        <f>SUM(B77,E77,H77,K77,N77)</f>
        <v>309</v>
      </c>
      <c r="R77" s="33">
        <f>SUM(C77,F77,I77,L77,O77)</f>
        <v>193</v>
      </c>
      <c r="S77" s="33">
        <f>SUM(Q77:R77)</f>
        <v>502</v>
      </c>
    </row>
    <row r="79" spans="1:19" s="1" customFormat="1" ht="24.75" customHeight="1">
      <c r="A79" s="690" t="s">
        <v>0</v>
      </c>
      <c r="B79" s="690"/>
      <c r="C79" s="690"/>
      <c r="D79" s="690"/>
      <c r="E79" s="690"/>
      <c r="F79" s="690"/>
      <c r="G79" s="690"/>
      <c r="H79" s="690"/>
      <c r="I79" s="690"/>
      <c r="J79" s="690"/>
      <c r="K79" s="690"/>
      <c r="L79" s="690"/>
      <c r="M79" s="690"/>
      <c r="N79" s="690"/>
      <c r="O79" s="690"/>
      <c r="P79" s="690"/>
      <c r="Q79" s="690"/>
      <c r="R79" s="690"/>
      <c r="S79" s="690"/>
    </row>
    <row r="80" spans="1:19" s="1" customFormat="1" ht="24.75" customHeight="1">
      <c r="A80" s="690" t="s">
        <v>329</v>
      </c>
      <c r="B80" s="690"/>
      <c r="C80" s="690"/>
      <c r="D80" s="690"/>
      <c r="E80" s="690"/>
      <c r="F80" s="690"/>
      <c r="G80" s="690"/>
      <c r="H80" s="690"/>
      <c r="I80" s="690"/>
      <c r="J80" s="690"/>
      <c r="K80" s="690"/>
      <c r="L80" s="690"/>
      <c r="M80" s="690"/>
      <c r="N80" s="690"/>
      <c r="O80" s="690"/>
      <c r="P80" s="690"/>
      <c r="Q80" s="690"/>
      <c r="R80" s="690"/>
      <c r="S80" s="690"/>
    </row>
    <row r="81" spans="1:19" s="1" customFormat="1" ht="24.75" customHeight="1">
      <c r="A81" s="690" t="s">
        <v>55</v>
      </c>
      <c r="B81" s="690"/>
      <c r="C81" s="690"/>
      <c r="D81" s="690"/>
      <c r="E81" s="690"/>
      <c r="F81" s="690"/>
      <c r="G81" s="690"/>
      <c r="H81" s="690"/>
      <c r="I81" s="690"/>
      <c r="J81" s="690"/>
      <c r="K81" s="690"/>
      <c r="L81" s="690"/>
      <c r="M81" s="690"/>
      <c r="N81" s="690"/>
      <c r="O81" s="690"/>
      <c r="P81" s="690"/>
      <c r="Q81" s="690"/>
      <c r="R81" s="690"/>
      <c r="S81" s="690"/>
    </row>
    <row r="83" spans="1:19" s="5" customFormat="1" ht="23.25" customHeight="1">
      <c r="A83" s="691" t="s">
        <v>1</v>
      </c>
      <c r="B83" s="693" t="s">
        <v>2</v>
      </c>
      <c r="C83" s="694"/>
      <c r="D83" s="695"/>
      <c r="E83" s="693" t="s">
        <v>3</v>
      </c>
      <c r="F83" s="694"/>
      <c r="G83" s="695"/>
      <c r="H83" s="693" t="s">
        <v>15</v>
      </c>
      <c r="I83" s="694"/>
      <c r="J83" s="695"/>
      <c r="K83" s="693" t="s">
        <v>16</v>
      </c>
      <c r="L83" s="694"/>
      <c r="M83" s="695"/>
      <c r="N83" s="693" t="s">
        <v>17</v>
      </c>
      <c r="O83" s="694"/>
      <c r="P83" s="695"/>
      <c r="Q83" s="693" t="s">
        <v>7</v>
      </c>
      <c r="R83" s="694"/>
      <c r="S83" s="695"/>
    </row>
    <row r="84" spans="1:19" s="5" customFormat="1" ht="23.25" customHeight="1">
      <c r="A84" s="692"/>
      <c r="B84" s="6" t="s">
        <v>4</v>
      </c>
      <c r="C84" s="6" t="s">
        <v>5</v>
      </c>
      <c r="D84" s="6" t="s">
        <v>6</v>
      </c>
      <c r="E84" s="6" t="s">
        <v>4</v>
      </c>
      <c r="F84" s="6" t="s">
        <v>5</v>
      </c>
      <c r="G84" s="6" t="s">
        <v>6</v>
      </c>
      <c r="H84" s="6" t="s">
        <v>4</v>
      </c>
      <c r="I84" s="6" t="s">
        <v>5</v>
      </c>
      <c r="J84" s="6" t="s">
        <v>6</v>
      </c>
      <c r="K84" s="6" t="s">
        <v>4</v>
      </c>
      <c r="L84" s="6" t="s">
        <v>5</v>
      </c>
      <c r="M84" s="6" t="s">
        <v>6</v>
      </c>
      <c r="N84" s="6" t="s">
        <v>4</v>
      </c>
      <c r="O84" s="6" t="s">
        <v>5</v>
      </c>
      <c r="P84" s="6" t="s">
        <v>6</v>
      </c>
      <c r="Q84" s="6" t="s">
        <v>4</v>
      </c>
      <c r="R84" s="6" t="s">
        <v>5</v>
      </c>
      <c r="S84" s="6" t="s">
        <v>6</v>
      </c>
    </row>
    <row r="85" spans="1:19" ht="23.25" customHeight="1">
      <c r="A85" s="7" t="s">
        <v>79</v>
      </c>
      <c r="B85" s="31">
        <v>31</v>
      </c>
      <c r="C85" s="31">
        <v>76</v>
      </c>
      <c r="D85" s="32">
        <f>SUM(B85:C85)</f>
        <v>107</v>
      </c>
      <c r="E85" s="31">
        <v>14</v>
      </c>
      <c r="F85" s="31">
        <v>63</v>
      </c>
      <c r="G85" s="32">
        <f>SUM(E85:F85)</f>
        <v>77</v>
      </c>
      <c r="H85" s="31">
        <v>10</v>
      </c>
      <c r="I85" s="31">
        <v>34</v>
      </c>
      <c r="J85" s="32">
        <f>SUM(H85:I85)</f>
        <v>44</v>
      </c>
      <c r="K85" s="31">
        <v>11</v>
      </c>
      <c r="L85" s="31">
        <v>19</v>
      </c>
      <c r="M85" s="32">
        <f>SUM(K85:L85)</f>
        <v>30</v>
      </c>
      <c r="N85" s="31">
        <v>1</v>
      </c>
      <c r="O85" s="31">
        <v>2</v>
      </c>
      <c r="P85" s="32">
        <f>SUM(N85:O85)</f>
        <v>3</v>
      </c>
      <c r="Q85" s="31">
        <f aca="true" t="shared" si="22" ref="Q85:R89">SUM(B85,E85,H85,K85,N85)</f>
        <v>67</v>
      </c>
      <c r="R85" s="31">
        <f t="shared" si="22"/>
        <v>194</v>
      </c>
      <c r="S85" s="32">
        <f>SUM(Q85:R85)</f>
        <v>261</v>
      </c>
    </row>
    <row r="86" spans="1:19" ht="23.25" customHeight="1">
      <c r="A86" s="7" t="s">
        <v>45</v>
      </c>
      <c r="B86" s="31">
        <v>22</v>
      </c>
      <c r="C86" s="31">
        <v>60</v>
      </c>
      <c r="D86" s="32">
        <f>SUM(B86:C86)</f>
        <v>82</v>
      </c>
      <c r="E86" s="31">
        <v>14</v>
      </c>
      <c r="F86" s="31">
        <v>68</v>
      </c>
      <c r="G86" s="32">
        <f>SUM(E86:F86)</f>
        <v>82</v>
      </c>
      <c r="H86" s="31">
        <v>17</v>
      </c>
      <c r="I86" s="31">
        <v>49</v>
      </c>
      <c r="J86" s="32">
        <f>SUM(H86:I86)</f>
        <v>66</v>
      </c>
      <c r="K86" s="31">
        <v>14</v>
      </c>
      <c r="L86" s="31">
        <v>47</v>
      </c>
      <c r="M86" s="32">
        <f>SUM(K86:L86)</f>
        <v>61</v>
      </c>
      <c r="N86" s="31">
        <v>0</v>
      </c>
      <c r="O86" s="31">
        <v>3</v>
      </c>
      <c r="P86" s="32">
        <f>SUM(N86:O86)</f>
        <v>3</v>
      </c>
      <c r="Q86" s="31">
        <f t="shared" si="22"/>
        <v>67</v>
      </c>
      <c r="R86" s="31">
        <f t="shared" si="22"/>
        <v>227</v>
      </c>
      <c r="S86" s="32">
        <f>SUM(Q86:R86)</f>
        <v>294</v>
      </c>
    </row>
    <row r="87" spans="1:19" ht="23.25" customHeight="1">
      <c r="A87" s="7" t="s">
        <v>46</v>
      </c>
      <c r="B87" s="31">
        <v>13</v>
      </c>
      <c r="C87" s="31">
        <v>95</v>
      </c>
      <c r="D87" s="32">
        <f>SUM(B87:C87)</f>
        <v>108</v>
      </c>
      <c r="E87" s="31">
        <v>4</v>
      </c>
      <c r="F87" s="31">
        <v>101</v>
      </c>
      <c r="G87" s="32">
        <f>SUM(E87:F87)</f>
        <v>105</v>
      </c>
      <c r="H87" s="31">
        <v>16</v>
      </c>
      <c r="I87" s="31">
        <v>95</v>
      </c>
      <c r="J87" s="32">
        <f>SUM(H87:I87)</f>
        <v>111</v>
      </c>
      <c r="K87" s="31">
        <v>8</v>
      </c>
      <c r="L87" s="31">
        <v>86</v>
      </c>
      <c r="M87" s="32">
        <f>SUM(K87:L87)</f>
        <v>94</v>
      </c>
      <c r="N87" s="31">
        <v>1</v>
      </c>
      <c r="O87" s="31">
        <v>10</v>
      </c>
      <c r="P87" s="32">
        <f>SUM(N87:O87)</f>
        <v>11</v>
      </c>
      <c r="Q87" s="31">
        <f t="shared" si="22"/>
        <v>42</v>
      </c>
      <c r="R87" s="31">
        <f t="shared" si="22"/>
        <v>387</v>
      </c>
      <c r="S87" s="32">
        <f>SUM(Q87:R87)</f>
        <v>429</v>
      </c>
    </row>
    <row r="88" spans="1:19" ht="23.25" customHeight="1">
      <c r="A88" s="7" t="s">
        <v>47</v>
      </c>
      <c r="B88" s="31">
        <v>16</v>
      </c>
      <c r="C88" s="31">
        <v>75</v>
      </c>
      <c r="D88" s="32">
        <f>SUM(B88:C88)</f>
        <v>91</v>
      </c>
      <c r="E88" s="31">
        <v>6</v>
      </c>
      <c r="F88" s="31">
        <v>49</v>
      </c>
      <c r="G88" s="32">
        <f>SUM(E88:F88)</f>
        <v>55</v>
      </c>
      <c r="H88" s="31">
        <v>15</v>
      </c>
      <c r="I88" s="31">
        <v>59</v>
      </c>
      <c r="J88" s="32">
        <f>SUM(H88:I88)</f>
        <v>74</v>
      </c>
      <c r="K88" s="31">
        <v>10</v>
      </c>
      <c r="L88" s="31">
        <v>50</v>
      </c>
      <c r="M88" s="32">
        <f>SUM(K88:L88)</f>
        <v>60</v>
      </c>
      <c r="N88" s="31">
        <v>0</v>
      </c>
      <c r="O88" s="31">
        <v>2</v>
      </c>
      <c r="P88" s="32">
        <f>SUM(N88:O88)</f>
        <v>2</v>
      </c>
      <c r="Q88" s="31">
        <f t="shared" si="22"/>
        <v>47</v>
      </c>
      <c r="R88" s="31">
        <f t="shared" si="22"/>
        <v>235</v>
      </c>
      <c r="S88" s="32">
        <f>SUM(Q88:R88)</f>
        <v>282</v>
      </c>
    </row>
    <row r="89" spans="1:19" ht="23.25" customHeight="1">
      <c r="A89" s="7" t="s">
        <v>48</v>
      </c>
      <c r="B89" s="31">
        <v>21</v>
      </c>
      <c r="C89" s="31">
        <v>80</v>
      </c>
      <c r="D89" s="32">
        <f>SUM(B89:C89)</f>
        <v>101</v>
      </c>
      <c r="E89" s="31">
        <v>15</v>
      </c>
      <c r="F89" s="31">
        <v>63</v>
      </c>
      <c r="G89" s="32">
        <f>SUM(E89:F89)</f>
        <v>78</v>
      </c>
      <c r="H89" s="31">
        <v>24</v>
      </c>
      <c r="I89" s="31">
        <v>53</v>
      </c>
      <c r="J89" s="32">
        <f>SUM(H89:I89)</f>
        <v>77</v>
      </c>
      <c r="K89" s="31">
        <v>15</v>
      </c>
      <c r="L89" s="31">
        <v>47</v>
      </c>
      <c r="M89" s="32">
        <f>SUM(K89:L89)</f>
        <v>62</v>
      </c>
      <c r="N89" s="31">
        <v>8</v>
      </c>
      <c r="O89" s="31">
        <v>21</v>
      </c>
      <c r="P89" s="32">
        <f>SUM(N89:O89)</f>
        <v>29</v>
      </c>
      <c r="Q89" s="31">
        <f t="shared" si="22"/>
        <v>83</v>
      </c>
      <c r="R89" s="31">
        <f t="shared" si="22"/>
        <v>264</v>
      </c>
      <c r="S89" s="32">
        <f>SUM(Q89:R89)</f>
        <v>347</v>
      </c>
    </row>
    <row r="90" spans="1:19" ht="23.25" customHeight="1">
      <c r="A90" s="7"/>
      <c r="B90" s="31"/>
      <c r="C90" s="31"/>
      <c r="D90" s="32"/>
      <c r="E90" s="31"/>
      <c r="F90" s="31"/>
      <c r="G90" s="32"/>
      <c r="H90" s="31"/>
      <c r="I90" s="31"/>
      <c r="J90" s="32"/>
      <c r="K90" s="31"/>
      <c r="L90" s="31"/>
      <c r="M90" s="32"/>
      <c r="N90" s="31"/>
      <c r="O90" s="31"/>
      <c r="P90" s="32"/>
      <c r="Q90" s="31"/>
      <c r="R90" s="31"/>
      <c r="S90" s="32"/>
    </row>
    <row r="91" spans="1:19" ht="23.25" customHeight="1">
      <c r="A91" s="9" t="s">
        <v>6</v>
      </c>
      <c r="B91" s="33">
        <f>SUM(B85:B90)</f>
        <v>103</v>
      </c>
      <c r="C91" s="33">
        <f>SUM(C85:C90)</f>
        <v>386</v>
      </c>
      <c r="D91" s="33">
        <f>SUM(B91:C91)</f>
        <v>489</v>
      </c>
      <c r="E91" s="33">
        <f>SUM(E85:E90)</f>
        <v>53</v>
      </c>
      <c r="F91" s="33">
        <f>SUM(F85:F90)</f>
        <v>344</v>
      </c>
      <c r="G91" s="33">
        <f>SUM(E91:F91)</f>
        <v>397</v>
      </c>
      <c r="H91" s="33">
        <f>SUM(H85:H90)</f>
        <v>82</v>
      </c>
      <c r="I91" s="33">
        <f>SUM(I85:I90)</f>
        <v>290</v>
      </c>
      <c r="J91" s="33">
        <f>SUM(H91:I91)</f>
        <v>372</v>
      </c>
      <c r="K91" s="33">
        <f>SUM(K85:K90)</f>
        <v>58</v>
      </c>
      <c r="L91" s="33">
        <f>SUM(L85:L90)</f>
        <v>249</v>
      </c>
      <c r="M91" s="33">
        <f>SUM(K91:L91)</f>
        <v>307</v>
      </c>
      <c r="N91" s="33">
        <f>SUM(N85:N90)</f>
        <v>10</v>
      </c>
      <c r="O91" s="33">
        <f>SUM(O85:O90)</f>
        <v>38</v>
      </c>
      <c r="P91" s="33">
        <f>SUM(N91:O91)</f>
        <v>48</v>
      </c>
      <c r="Q91" s="33">
        <f>SUM(B91,E91,H91,K91,N91)</f>
        <v>306</v>
      </c>
      <c r="R91" s="33">
        <f>SUM(C91,F91,I91,L91,O91)</f>
        <v>1307</v>
      </c>
      <c r="S91" s="33">
        <f>SUM(Q91:R91)</f>
        <v>1613</v>
      </c>
    </row>
    <row r="93" spans="1:19" s="1" customFormat="1" ht="25.5" customHeight="1">
      <c r="A93" s="690" t="s">
        <v>0</v>
      </c>
      <c r="B93" s="690"/>
      <c r="C93" s="690"/>
      <c r="D93" s="690"/>
      <c r="E93" s="690"/>
      <c r="F93" s="690"/>
      <c r="G93" s="690"/>
      <c r="H93" s="690"/>
      <c r="I93" s="690"/>
      <c r="J93" s="690"/>
      <c r="K93" s="690"/>
      <c r="L93" s="690"/>
      <c r="M93" s="690"/>
      <c r="N93" s="690"/>
      <c r="O93" s="690"/>
      <c r="P93" s="690"/>
      <c r="Q93" s="690"/>
      <c r="R93" s="690"/>
      <c r="S93" s="690"/>
    </row>
    <row r="94" spans="1:19" s="1" customFormat="1" ht="25.5" customHeight="1">
      <c r="A94" s="690" t="s">
        <v>329</v>
      </c>
      <c r="B94" s="690"/>
      <c r="C94" s="690"/>
      <c r="D94" s="690"/>
      <c r="E94" s="690"/>
      <c r="F94" s="690"/>
      <c r="G94" s="690"/>
      <c r="H94" s="690"/>
      <c r="I94" s="690"/>
      <c r="J94" s="690"/>
      <c r="K94" s="690"/>
      <c r="L94" s="690"/>
      <c r="M94" s="690"/>
      <c r="N94" s="690"/>
      <c r="O94" s="690"/>
      <c r="P94" s="690"/>
      <c r="Q94" s="690"/>
      <c r="R94" s="690"/>
      <c r="S94" s="690"/>
    </row>
    <row r="95" spans="1:19" s="1" customFormat="1" ht="25.5" customHeight="1">
      <c r="A95" s="690" t="s">
        <v>56</v>
      </c>
      <c r="B95" s="690"/>
      <c r="C95" s="690"/>
      <c r="D95" s="690"/>
      <c r="E95" s="690"/>
      <c r="F95" s="690"/>
      <c r="G95" s="690"/>
      <c r="H95" s="690"/>
      <c r="I95" s="690"/>
      <c r="J95" s="690"/>
      <c r="K95" s="690"/>
      <c r="L95" s="690"/>
      <c r="M95" s="690"/>
      <c r="N95" s="690"/>
      <c r="O95" s="690"/>
      <c r="P95" s="690"/>
      <c r="Q95" s="690"/>
      <c r="R95" s="690"/>
      <c r="S95" s="690"/>
    </row>
    <row r="97" spans="1:19" s="5" customFormat="1" ht="23.25" customHeight="1">
      <c r="A97" s="691" t="s">
        <v>1</v>
      </c>
      <c r="B97" s="693" t="s">
        <v>2</v>
      </c>
      <c r="C97" s="694"/>
      <c r="D97" s="695"/>
      <c r="E97" s="693" t="s">
        <v>3</v>
      </c>
      <c r="F97" s="694"/>
      <c r="G97" s="695"/>
      <c r="H97" s="693" t="s">
        <v>15</v>
      </c>
      <c r="I97" s="694"/>
      <c r="J97" s="695"/>
      <c r="K97" s="693" t="s">
        <v>16</v>
      </c>
      <c r="L97" s="694"/>
      <c r="M97" s="695"/>
      <c r="N97" s="693" t="s">
        <v>17</v>
      </c>
      <c r="O97" s="694"/>
      <c r="P97" s="695"/>
      <c r="Q97" s="693" t="s">
        <v>7</v>
      </c>
      <c r="R97" s="694"/>
      <c r="S97" s="695"/>
    </row>
    <row r="98" spans="1:19" s="5" customFormat="1" ht="23.25" customHeight="1">
      <c r="A98" s="692"/>
      <c r="B98" s="6" t="s">
        <v>4</v>
      </c>
      <c r="C98" s="6" t="s">
        <v>5</v>
      </c>
      <c r="D98" s="6" t="s">
        <v>6</v>
      </c>
      <c r="E98" s="6" t="s">
        <v>4</v>
      </c>
      <c r="F98" s="6" t="s">
        <v>5</v>
      </c>
      <c r="G98" s="6" t="s">
        <v>6</v>
      </c>
      <c r="H98" s="6" t="s">
        <v>4</v>
      </c>
      <c r="I98" s="6" t="s">
        <v>5</v>
      </c>
      <c r="J98" s="6" t="s">
        <v>6</v>
      </c>
      <c r="K98" s="6" t="s">
        <v>4</v>
      </c>
      <c r="L98" s="6" t="s">
        <v>5</v>
      </c>
      <c r="M98" s="6" t="s">
        <v>6</v>
      </c>
      <c r="N98" s="6" t="s">
        <v>4</v>
      </c>
      <c r="O98" s="6" t="s">
        <v>5</v>
      </c>
      <c r="P98" s="6" t="s">
        <v>6</v>
      </c>
      <c r="Q98" s="6" t="s">
        <v>4</v>
      </c>
      <c r="R98" s="6" t="s">
        <v>5</v>
      </c>
      <c r="S98" s="6" t="s">
        <v>6</v>
      </c>
    </row>
    <row r="99" spans="1:19" ht="23.25" customHeight="1">
      <c r="A99" s="7" t="s">
        <v>49</v>
      </c>
      <c r="B99" s="31">
        <v>174</v>
      </c>
      <c r="C99" s="31">
        <v>189</v>
      </c>
      <c r="D99" s="32">
        <f>SUM(B99:C99)</f>
        <v>363</v>
      </c>
      <c r="E99" s="31">
        <v>101</v>
      </c>
      <c r="F99" s="31">
        <v>180</v>
      </c>
      <c r="G99" s="32">
        <f>SUM(E99:F99)</f>
        <v>281</v>
      </c>
      <c r="H99" s="31">
        <v>92</v>
      </c>
      <c r="I99" s="31">
        <v>130</v>
      </c>
      <c r="J99" s="32">
        <f>SUM(H99:I99)</f>
        <v>222</v>
      </c>
      <c r="K99" s="31">
        <v>85</v>
      </c>
      <c r="L99" s="31">
        <v>139</v>
      </c>
      <c r="M99" s="32">
        <f>SUM(K99:L99)</f>
        <v>224</v>
      </c>
      <c r="N99" s="31">
        <v>15</v>
      </c>
      <c r="O99" s="31">
        <v>10</v>
      </c>
      <c r="P99" s="32">
        <f>SUM(N99:O99)</f>
        <v>25</v>
      </c>
      <c r="Q99" s="31">
        <f>SUM(B99,E99,H99,K99,N99)</f>
        <v>467</v>
      </c>
      <c r="R99" s="31">
        <f>SUM(C99,F99,I99,L99,O99)</f>
        <v>648</v>
      </c>
      <c r="S99" s="32">
        <f>SUM(Q99:R99)</f>
        <v>1115</v>
      </c>
    </row>
    <row r="100" spans="1:19" ht="23.25" customHeight="1">
      <c r="A100" s="7"/>
      <c r="B100" s="31"/>
      <c r="C100" s="31"/>
      <c r="D100" s="32"/>
      <c r="E100" s="31"/>
      <c r="F100" s="31"/>
      <c r="G100" s="32"/>
      <c r="H100" s="31"/>
      <c r="I100" s="31"/>
      <c r="J100" s="32"/>
      <c r="K100" s="31"/>
      <c r="L100" s="31"/>
      <c r="M100" s="32"/>
      <c r="N100" s="31"/>
      <c r="O100" s="31"/>
      <c r="P100" s="32"/>
      <c r="Q100" s="31"/>
      <c r="R100" s="31"/>
      <c r="S100" s="32"/>
    </row>
    <row r="101" spans="1:19" ht="23.25" customHeight="1">
      <c r="A101" s="9" t="s">
        <v>6</v>
      </c>
      <c r="B101" s="33">
        <f>SUM(B99:B100)</f>
        <v>174</v>
      </c>
      <c r="C101" s="33">
        <f>SUM(C99:C100)</f>
        <v>189</v>
      </c>
      <c r="D101" s="33">
        <f>SUM(B101:C101)</f>
        <v>363</v>
      </c>
      <c r="E101" s="33">
        <f>SUM(E99:E100)</f>
        <v>101</v>
      </c>
      <c r="F101" s="33">
        <f>SUM(F99:F100)</f>
        <v>180</v>
      </c>
      <c r="G101" s="33">
        <f>SUM(E101:F101)</f>
        <v>281</v>
      </c>
      <c r="H101" s="33">
        <f>SUM(H99:H100)</f>
        <v>92</v>
      </c>
      <c r="I101" s="33">
        <f>SUM(I99:I100)</f>
        <v>130</v>
      </c>
      <c r="J101" s="33">
        <f>SUM(H101:I101)</f>
        <v>222</v>
      </c>
      <c r="K101" s="33">
        <f>SUM(K99:K100)</f>
        <v>85</v>
      </c>
      <c r="L101" s="33">
        <f>SUM(L99:L100)</f>
        <v>139</v>
      </c>
      <c r="M101" s="33">
        <f>SUM(K101:L101)</f>
        <v>224</v>
      </c>
      <c r="N101" s="33">
        <f>SUM(N99:N100)</f>
        <v>15</v>
      </c>
      <c r="O101" s="33">
        <f>SUM(O99:O100)</f>
        <v>10</v>
      </c>
      <c r="P101" s="33">
        <f>SUM(N101:O101)</f>
        <v>25</v>
      </c>
      <c r="Q101" s="33">
        <f>SUM(B101,E101,H101,K101,N101)</f>
        <v>467</v>
      </c>
      <c r="R101" s="33">
        <f>SUM(C101,F101,I101,L101,O101)</f>
        <v>648</v>
      </c>
      <c r="S101" s="33">
        <f>SUM(Q101:R101)</f>
        <v>1115</v>
      </c>
    </row>
  </sheetData>
  <sheetProtection/>
  <mergeCells count="74">
    <mergeCell ref="E50:G50"/>
    <mergeCell ref="H50:J50"/>
    <mergeCell ref="K50:M50"/>
    <mergeCell ref="N50:P50"/>
    <mergeCell ref="H26:J31"/>
    <mergeCell ref="A46:S46"/>
    <mergeCell ref="A47:S47"/>
    <mergeCell ref="A48:S48"/>
    <mergeCell ref="Q38:S38"/>
    <mergeCell ref="K26:M31"/>
    <mergeCell ref="Q50:S50"/>
    <mergeCell ref="A35:S35"/>
    <mergeCell ref="A36:S36"/>
    <mergeCell ref="A38:A39"/>
    <mergeCell ref="B38:D38"/>
    <mergeCell ref="E38:G38"/>
    <mergeCell ref="H38:J38"/>
    <mergeCell ref="K38:M38"/>
    <mergeCell ref="A50:A51"/>
    <mergeCell ref="B50:D50"/>
    <mergeCell ref="K24:M24"/>
    <mergeCell ref="N24:P24"/>
    <mergeCell ref="Q24:S24"/>
    <mergeCell ref="A34:S34"/>
    <mergeCell ref="A24:A25"/>
    <mergeCell ref="B24:D24"/>
    <mergeCell ref="E24:G24"/>
    <mergeCell ref="H24:J24"/>
    <mergeCell ref="B26:D31"/>
    <mergeCell ref="E26:G31"/>
    <mergeCell ref="A1:S1"/>
    <mergeCell ref="A2:S2"/>
    <mergeCell ref="A3:S3"/>
    <mergeCell ref="A67:S67"/>
    <mergeCell ref="K5:M5"/>
    <mergeCell ref="N5:P5"/>
    <mergeCell ref="Q5:S5"/>
    <mergeCell ref="A5:A6"/>
    <mergeCell ref="B5:D5"/>
    <mergeCell ref="E5:G5"/>
    <mergeCell ref="H5:J5"/>
    <mergeCell ref="A66:S66"/>
    <mergeCell ref="A68:S68"/>
    <mergeCell ref="K70:M70"/>
    <mergeCell ref="N70:P70"/>
    <mergeCell ref="Q70:S70"/>
    <mergeCell ref="A20:S20"/>
    <mergeCell ref="A21:S21"/>
    <mergeCell ref="A22:S22"/>
    <mergeCell ref="N38:P38"/>
    <mergeCell ref="A70:A71"/>
    <mergeCell ref="B70:D70"/>
    <mergeCell ref="E70:G70"/>
    <mergeCell ref="H70:J70"/>
    <mergeCell ref="K97:M97"/>
    <mergeCell ref="N97:P97"/>
    <mergeCell ref="A93:S93"/>
    <mergeCell ref="A94:S94"/>
    <mergeCell ref="A80:S80"/>
    <mergeCell ref="A81:S81"/>
    <mergeCell ref="A83:A84"/>
    <mergeCell ref="B83:D83"/>
    <mergeCell ref="E83:G83"/>
    <mergeCell ref="A79:S79"/>
    <mergeCell ref="H83:J83"/>
    <mergeCell ref="K83:M83"/>
    <mergeCell ref="N83:P83"/>
    <mergeCell ref="Q83:S83"/>
    <mergeCell ref="A95:S95"/>
    <mergeCell ref="A97:A98"/>
    <mergeCell ref="B97:D97"/>
    <mergeCell ref="E97:G97"/>
    <mergeCell ref="H97:J97"/>
    <mergeCell ref="Q97:S97"/>
  </mergeCells>
  <printOptions horizontalCentered="1"/>
  <pageMargins left="0.5905511811023623" right="0.5905511811023623" top="0.984251968503937" bottom="0.7874015748031497" header="0" footer="0"/>
  <pageSetup firstPageNumber="9" useFirstPageNumber="1" horizontalDpi="600" verticalDpi="600" orientation="landscape" paperSize="9" r:id="rId1"/>
  <headerFooter alignWithMargins="0">
    <oddFooter>&amp;L&amp;"Angsana New,ธรรมดา"&amp;12กลุ่มภารกิจทะเบียนนิสิตและบริการการศึกษา&amp;C&amp;"Angsana New,ธรรมดา"&amp;14หน้าที่  &amp;P&amp;R&amp;"Angsana New,ธรรมดา"&amp;12ข้อมูล ณ วันที่ 1 กรกฏาคม 2553</oddFooter>
  </headerFooter>
  <rowBreaks count="6" manualBreakCount="6">
    <brk id="19" max="255" man="1"/>
    <brk id="33" max="255" man="1"/>
    <brk id="45" max="255" man="1"/>
    <brk id="65" max="255" man="1"/>
    <brk id="78" max="255" man="1"/>
    <brk id="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2"/>
  <sheetViews>
    <sheetView showGridLines="0" zoomScalePageLayoutView="0" workbookViewId="0" topLeftCell="A1">
      <selection activeCell="A15" sqref="A15"/>
    </sheetView>
  </sheetViews>
  <sheetFormatPr defaultColWidth="5.00390625" defaultRowHeight="24"/>
  <cols>
    <col min="1" max="1" width="32.125" style="3" customWidth="1"/>
    <col min="2" max="13" width="5.00390625" style="4" customWidth="1"/>
    <col min="14" max="16384" width="5.00390625" style="2" customWidth="1"/>
  </cols>
  <sheetData>
    <row r="1" spans="1:13" s="1" customFormat="1" ht="23.25">
      <c r="A1" s="690" t="s">
        <v>0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</row>
    <row r="2" spans="1:19" s="1" customFormat="1" ht="23.25">
      <c r="A2" s="690" t="s">
        <v>329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12"/>
      <c r="O2" s="12"/>
      <c r="P2" s="12"/>
      <c r="Q2" s="12"/>
      <c r="R2" s="12"/>
      <c r="S2" s="12"/>
    </row>
    <row r="3" spans="1:13" s="1" customFormat="1" ht="23.25">
      <c r="A3" s="690" t="s">
        <v>325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</row>
    <row r="5" spans="1:13" s="5" customFormat="1" ht="21">
      <c r="A5" s="691" t="s">
        <v>1</v>
      </c>
      <c r="B5" s="693" t="s">
        <v>15</v>
      </c>
      <c r="C5" s="694"/>
      <c r="D5" s="695"/>
      <c r="E5" s="693" t="s">
        <v>16</v>
      </c>
      <c r="F5" s="694"/>
      <c r="G5" s="695"/>
      <c r="H5" s="693" t="s">
        <v>17</v>
      </c>
      <c r="I5" s="694"/>
      <c r="J5" s="695"/>
      <c r="K5" s="693" t="s">
        <v>7</v>
      </c>
      <c r="L5" s="694"/>
      <c r="M5" s="695"/>
    </row>
    <row r="6" spans="1:13" s="5" customFormat="1" ht="21">
      <c r="A6" s="692"/>
      <c r="B6" s="6" t="s">
        <v>4</v>
      </c>
      <c r="C6" s="6" t="s">
        <v>5</v>
      </c>
      <c r="D6" s="6" t="s">
        <v>6</v>
      </c>
      <c r="E6" s="6" t="s">
        <v>4</v>
      </c>
      <c r="F6" s="6" t="s">
        <v>5</v>
      </c>
      <c r="G6" s="6" t="s">
        <v>6</v>
      </c>
      <c r="H6" s="6" t="s">
        <v>4</v>
      </c>
      <c r="I6" s="6" t="s">
        <v>5</v>
      </c>
      <c r="J6" s="6" t="s">
        <v>6</v>
      </c>
      <c r="K6" s="6" t="s">
        <v>4</v>
      </c>
      <c r="L6" s="6" t="s">
        <v>5</v>
      </c>
      <c r="M6" s="6" t="s">
        <v>6</v>
      </c>
    </row>
    <row r="7" spans="1:13" ht="21">
      <c r="A7" s="7" t="s">
        <v>79</v>
      </c>
      <c r="B7" s="31">
        <v>2</v>
      </c>
      <c r="C7" s="31">
        <v>26</v>
      </c>
      <c r="D7" s="32">
        <f aca="true" t="shared" si="0" ref="D7:D12">SUM(B7:C7)</f>
        <v>28</v>
      </c>
      <c r="E7" s="31">
        <v>3</v>
      </c>
      <c r="F7" s="31">
        <v>16</v>
      </c>
      <c r="G7" s="32">
        <f aca="true" t="shared" si="1" ref="G7:G12">SUM(E7:F7)</f>
        <v>19</v>
      </c>
      <c r="H7" s="31">
        <v>0</v>
      </c>
      <c r="I7" s="31">
        <v>0</v>
      </c>
      <c r="J7" s="32">
        <f aca="true" t="shared" si="2" ref="J7:J12">SUM(H7:I7)</f>
        <v>0</v>
      </c>
      <c r="K7" s="31">
        <f aca="true" t="shared" si="3" ref="K7:M10">SUM(B7,E7,H7)</f>
        <v>5</v>
      </c>
      <c r="L7" s="31">
        <f t="shared" si="3"/>
        <v>42</v>
      </c>
      <c r="M7" s="32">
        <f t="shared" si="3"/>
        <v>47</v>
      </c>
    </row>
    <row r="8" spans="1:13" ht="21">
      <c r="A8" s="7" t="s">
        <v>45</v>
      </c>
      <c r="B8" s="31">
        <v>4</v>
      </c>
      <c r="C8" s="31">
        <v>54</v>
      </c>
      <c r="D8" s="32">
        <f t="shared" si="0"/>
        <v>58</v>
      </c>
      <c r="E8" s="31">
        <v>3</v>
      </c>
      <c r="F8" s="31">
        <v>34</v>
      </c>
      <c r="G8" s="32">
        <f t="shared" si="1"/>
        <v>37</v>
      </c>
      <c r="H8" s="31">
        <v>2</v>
      </c>
      <c r="I8" s="31">
        <v>1</v>
      </c>
      <c r="J8" s="32">
        <f t="shared" si="2"/>
        <v>3</v>
      </c>
      <c r="K8" s="31">
        <f t="shared" si="3"/>
        <v>9</v>
      </c>
      <c r="L8" s="31">
        <f t="shared" si="3"/>
        <v>89</v>
      </c>
      <c r="M8" s="32">
        <f t="shared" si="3"/>
        <v>98</v>
      </c>
    </row>
    <row r="9" spans="1:13" ht="21">
      <c r="A9" s="7" t="s">
        <v>46</v>
      </c>
      <c r="B9" s="31">
        <v>5</v>
      </c>
      <c r="C9" s="31">
        <v>94</v>
      </c>
      <c r="D9" s="32">
        <f>SUM(B9:C9)</f>
        <v>99</v>
      </c>
      <c r="E9" s="31">
        <v>0</v>
      </c>
      <c r="F9" s="31">
        <v>57</v>
      </c>
      <c r="G9" s="32">
        <f>SUM(E9:F9)</f>
        <v>57</v>
      </c>
      <c r="H9" s="31">
        <v>0</v>
      </c>
      <c r="I9" s="31">
        <v>6</v>
      </c>
      <c r="J9" s="32">
        <f>SUM(H9:I9)</f>
        <v>6</v>
      </c>
      <c r="K9" s="31">
        <f>SUM(B9,E9,H9)</f>
        <v>5</v>
      </c>
      <c r="L9" s="31">
        <f>SUM(C9,F9,I9)</f>
        <v>157</v>
      </c>
      <c r="M9" s="32">
        <f>SUM(D9,G9,J9)</f>
        <v>162</v>
      </c>
    </row>
    <row r="10" spans="1:13" ht="21">
      <c r="A10" s="7" t="s">
        <v>47</v>
      </c>
      <c r="B10" s="31">
        <v>5</v>
      </c>
      <c r="C10" s="31">
        <v>44</v>
      </c>
      <c r="D10" s="32">
        <f t="shared" si="0"/>
        <v>49</v>
      </c>
      <c r="E10" s="31">
        <v>7</v>
      </c>
      <c r="F10" s="31">
        <v>24</v>
      </c>
      <c r="G10" s="32">
        <f t="shared" si="1"/>
        <v>31</v>
      </c>
      <c r="H10" s="31">
        <v>0</v>
      </c>
      <c r="I10" s="31">
        <v>0</v>
      </c>
      <c r="J10" s="32">
        <f t="shared" si="2"/>
        <v>0</v>
      </c>
      <c r="K10" s="31">
        <f t="shared" si="3"/>
        <v>12</v>
      </c>
      <c r="L10" s="31">
        <f t="shared" si="3"/>
        <v>68</v>
      </c>
      <c r="M10" s="32">
        <f t="shared" si="3"/>
        <v>80</v>
      </c>
    </row>
    <row r="11" spans="1:13" ht="21">
      <c r="A11" s="7"/>
      <c r="B11" s="31"/>
      <c r="C11" s="31"/>
      <c r="D11" s="32"/>
      <c r="E11" s="31"/>
      <c r="F11" s="31"/>
      <c r="G11" s="32"/>
      <c r="H11" s="31"/>
      <c r="I11" s="31"/>
      <c r="J11" s="32"/>
      <c r="K11" s="31"/>
      <c r="L11" s="31"/>
      <c r="M11" s="32"/>
    </row>
    <row r="12" spans="1:13" ht="21">
      <c r="A12" s="9" t="s">
        <v>6</v>
      </c>
      <c r="B12" s="33">
        <f>SUM(B7:B11)</f>
        <v>16</v>
      </c>
      <c r="C12" s="33">
        <f>SUM(C7:C11)</f>
        <v>218</v>
      </c>
      <c r="D12" s="33">
        <f t="shared" si="0"/>
        <v>234</v>
      </c>
      <c r="E12" s="33">
        <f>SUM(E7:E11)</f>
        <v>13</v>
      </c>
      <c r="F12" s="33">
        <f>SUM(F7:F11)</f>
        <v>131</v>
      </c>
      <c r="G12" s="33">
        <f t="shared" si="1"/>
        <v>144</v>
      </c>
      <c r="H12" s="33">
        <f>SUM(H7:H11)</f>
        <v>2</v>
      </c>
      <c r="I12" s="33">
        <f>SUM(I7:I11)</f>
        <v>7</v>
      </c>
      <c r="J12" s="33">
        <f t="shared" si="2"/>
        <v>9</v>
      </c>
      <c r="K12" s="33">
        <f>SUM(B12,E12,H12)</f>
        <v>31</v>
      </c>
      <c r="L12" s="33">
        <f>SUM(C12,F12,I12)</f>
        <v>356</v>
      </c>
      <c r="M12" s="33">
        <f>SUM(D12,G12,J12)</f>
        <v>387</v>
      </c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984251968503937" bottom="0.3937007874015748" header="0" footer="0"/>
  <pageSetup firstPageNumber="16" useFirstPageNumber="1" horizontalDpi="600" verticalDpi="600" orientation="landscape" paperSize="9" r:id="rId1"/>
  <headerFooter alignWithMargins="0">
    <oddFooter>&amp;L&amp;"Angsana New,ธรรมดา"&amp;12กลุ่มภารกิจทะเบียนนิสิตและบริการการศึกษา&amp;C&amp;"Angsana New,ธรรมดา"&amp;14หน้าที่  &amp;P&amp;R&amp;"Angsana New,ธรรมดา"&amp;12ข้อมูล ณ วันที่ 1 กรกฎาคม 2553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8"/>
  <sheetViews>
    <sheetView showGridLines="0" zoomScalePageLayoutView="0" workbookViewId="0" topLeftCell="A13">
      <selection activeCell="K28" sqref="K28"/>
    </sheetView>
  </sheetViews>
  <sheetFormatPr defaultColWidth="5.00390625" defaultRowHeight="23.25" customHeight="1"/>
  <cols>
    <col min="1" max="1" width="32.125" style="3" customWidth="1"/>
    <col min="2" max="13" width="5.00390625" style="4" customWidth="1"/>
    <col min="14" max="16384" width="5.00390625" style="2" customWidth="1"/>
  </cols>
  <sheetData>
    <row r="1" spans="1:13" s="1" customFormat="1" ht="24" customHeight="1">
      <c r="A1" s="690" t="s">
        <v>0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</row>
    <row r="2" spans="1:19" s="1" customFormat="1" ht="24" customHeight="1">
      <c r="A2" s="690" t="s">
        <v>329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12"/>
      <c r="O2" s="12"/>
      <c r="P2" s="12"/>
      <c r="Q2" s="12"/>
      <c r="R2" s="12"/>
      <c r="S2" s="12"/>
    </row>
    <row r="3" spans="1:13" s="1" customFormat="1" ht="24" customHeight="1">
      <c r="A3" s="690" t="s">
        <v>326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</row>
    <row r="5" spans="1:13" s="5" customFormat="1" ht="23.25" customHeight="1">
      <c r="A5" s="691" t="s">
        <v>1</v>
      </c>
      <c r="B5" s="693" t="s">
        <v>15</v>
      </c>
      <c r="C5" s="694"/>
      <c r="D5" s="695"/>
      <c r="E5" s="693" t="s">
        <v>16</v>
      </c>
      <c r="F5" s="694"/>
      <c r="G5" s="695"/>
      <c r="H5" s="693" t="s">
        <v>17</v>
      </c>
      <c r="I5" s="694"/>
      <c r="J5" s="695"/>
      <c r="K5" s="693" t="s">
        <v>7</v>
      </c>
      <c r="L5" s="694"/>
      <c r="M5" s="695"/>
    </row>
    <row r="6" spans="1:13" s="5" customFormat="1" ht="23.25" customHeight="1">
      <c r="A6" s="692"/>
      <c r="B6" s="6" t="s">
        <v>4</v>
      </c>
      <c r="C6" s="6" t="s">
        <v>5</v>
      </c>
      <c r="D6" s="6" t="s">
        <v>6</v>
      </c>
      <c r="E6" s="6" t="s">
        <v>4</v>
      </c>
      <c r="F6" s="6" t="s">
        <v>5</v>
      </c>
      <c r="G6" s="6" t="s">
        <v>6</v>
      </c>
      <c r="H6" s="6" t="s">
        <v>4</v>
      </c>
      <c r="I6" s="6" t="s">
        <v>5</v>
      </c>
      <c r="J6" s="6" t="s">
        <v>6</v>
      </c>
      <c r="K6" s="6" t="s">
        <v>4</v>
      </c>
      <c r="L6" s="6" t="s">
        <v>5</v>
      </c>
      <c r="M6" s="6" t="s">
        <v>6</v>
      </c>
    </row>
    <row r="7" spans="1:13" ht="23.25" customHeight="1">
      <c r="A7" s="7" t="s">
        <v>19</v>
      </c>
      <c r="B7" s="31">
        <v>0</v>
      </c>
      <c r="C7" s="31">
        <v>0</v>
      </c>
      <c r="D7" s="32">
        <f>SUM(B7:C7)</f>
        <v>0</v>
      </c>
      <c r="E7" s="31">
        <v>0</v>
      </c>
      <c r="F7" s="31">
        <v>0</v>
      </c>
      <c r="G7" s="32">
        <f>SUM(E7:F7)</f>
        <v>0</v>
      </c>
      <c r="H7" s="31" t="s">
        <v>128</v>
      </c>
      <c r="I7" s="31">
        <v>0</v>
      </c>
      <c r="J7" s="32">
        <f>SUM(H7:I7)</f>
        <v>0</v>
      </c>
      <c r="K7" s="31">
        <f aca="true" t="shared" si="0" ref="K7:M8">SUM(B7,E7,H7)</f>
        <v>0</v>
      </c>
      <c r="L7" s="31">
        <f t="shared" si="0"/>
        <v>0</v>
      </c>
      <c r="M7" s="32">
        <f t="shared" si="0"/>
        <v>0</v>
      </c>
    </row>
    <row r="8" spans="1:13" ht="23.25" customHeight="1">
      <c r="A8" s="7" t="s">
        <v>20</v>
      </c>
      <c r="B8" s="31">
        <v>0</v>
      </c>
      <c r="C8" s="31">
        <v>0</v>
      </c>
      <c r="D8" s="32">
        <f>SUM(B8:C8)</f>
        <v>0</v>
      </c>
      <c r="E8" s="31">
        <v>0</v>
      </c>
      <c r="F8" s="31">
        <v>0</v>
      </c>
      <c r="G8" s="32">
        <f>SUM(E8:F8)</f>
        <v>0</v>
      </c>
      <c r="H8" s="31">
        <v>1</v>
      </c>
      <c r="I8" s="31">
        <v>0</v>
      </c>
      <c r="J8" s="32">
        <f>SUM(H8:I8)</f>
        <v>1</v>
      </c>
      <c r="K8" s="31">
        <f t="shared" si="0"/>
        <v>1</v>
      </c>
      <c r="L8" s="31">
        <f t="shared" si="0"/>
        <v>0</v>
      </c>
      <c r="M8" s="32">
        <f t="shared" si="0"/>
        <v>1</v>
      </c>
    </row>
    <row r="9" spans="1:13" ht="18" customHeight="1">
      <c r="A9" s="7"/>
      <c r="B9" s="31"/>
      <c r="C9" s="31"/>
      <c r="D9" s="32"/>
      <c r="E9" s="31"/>
      <c r="F9" s="31"/>
      <c r="G9" s="32"/>
      <c r="H9" s="31"/>
      <c r="I9" s="31"/>
      <c r="J9" s="32"/>
      <c r="K9" s="31"/>
      <c r="L9" s="31"/>
      <c r="M9" s="32"/>
    </row>
    <row r="10" spans="1:13" ht="23.25" customHeight="1">
      <c r="A10" s="9" t="s">
        <v>6</v>
      </c>
      <c r="B10" s="33">
        <f>SUM(B7:B9)</f>
        <v>0</v>
      </c>
      <c r="C10" s="33">
        <f>SUM(C7:C9)</f>
        <v>0</v>
      </c>
      <c r="D10" s="33">
        <f>SUM(B10:C10)</f>
        <v>0</v>
      </c>
      <c r="E10" s="33">
        <f>SUM(E7:E9)</f>
        <v>0</v>
      </c>
      <c r="F10" s="33">
        <f>SUM(F7:F9)</f>
        <v>0</v>
      </c>
      <c r="G10" s="33">
        <f>SUM(E10:F10)</f>
        <v>0</v>
      </c>
      <c r="H10" s="33">
        <f>SUM(H7:H9)</f>
        <v>1</v>
      </c>
      <c r="I10" s="33">
        <f>SUM(I7:I9)</f>
        <v>0</v>
      </c>
      <c r="J10" s="33">
        <f>SUM(H10:I10)</f>
        <v>1</v>
      </c>
      <c r="K10" s="33">
        <f>SUM(B10,E10,H10)</f>
        <v>1</v>
      </c>
      <c r="L10" s="33">
        <f>SUM(C10,F10,I10)</f>
        <v>0</v>
      </c>
      <c r="M10" s="33">
        <f>SUM(D10,G10,J10)</f>
        <v>1</v>
      </c>
    </row>
    <row r="12" spans="1:13" s="1" customFormat="1" ht="24.75" customHeight="1">
      <c r="A12" s="690" t="s">
        <v>0</v>
      </c>
      <c r="B12" s="690"/>
      <c r="C12" s="690"/>
      <c r="D12" s="690"/>
      <c r="E12" s="690"/>
      <c r="F12" s="690"/>
      <c r="G12" s="690"/>
      <c r="H12" s="690"/>
      <c r="I12" s="690"/>
      <c r="J12" s="690"/>
      <c r="K12" s="690"/>
      <c r="L12" s="690"/>
      <c r="M12" s="690"/>
    </row>
    <row r="13" spans="1:19" s="1" customFormat="1" ht="24.75" customHeight="1">
      <c r="A13" s="690" t="s">
        <v>329</v>
      </c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12"/>
      <c r="O13" s="12"/>
      <c r="P13" s="12"/>
      <c r="Q13" s="12"/>
      <c r="R13" s="12"/>
      <c r="S13" s="12"/>
    </row>
    <row r="14" spans="1:13" s="1" customFormat="1" ht="24.75" customHeight="1">
      <c r="A14" s="690" t="s">
        <v>327</v>
      </c>
      <c r="B14" s="690"/>
      <c r="C14" s="690"/>
      <c r="D14" s="690"/>
      <c r="E14" s="690"/>
      <c r="F14" s="690"/>
      <c r="G14" s="690"/>
      <c r="H14" s="690"/>
      <c r="I14" s="690"/>
      <c r="J14" s="690"/>
      <c r="K14" s="690"/>
      <c r="L14" s="690"/>
      <c r="M14" s="690"/>
    </row>
    <row r="16" spans="1:13" s="5" customFormat="1" ht="23.25" customHeight="1">
      <c r="A16" s="691" t="s">
        <v>1</v>
      </c>
      <c r="B16" s="693" t="s">
        <v>15</v>
      </c>
      <c r="C16" s="694"/>
      <c r="D16" s="695"/>
      <c r="E16" s="693" t="s">
        <v>16</v>
      </c>
      <c r="F16" s="694"/>
      <c r="G16" s="695"/>
      <c r="H16" s="693" t="s">
        <v>17</v>
      </c>
      <c r="I16" s="694"/>
      <c r="J16" s="695"/>
      <c r="K16" s="693" t="s">
        <v>7</v>
      </c>
      <c r="L16" s="694"/>
      <c r="M16" s="695"/>
    </row>
    <row r="17" spans="1:13" s="5" customFormat="1" ht="23.25" customHeight="1">
      <c r="A17" s="692"/>
      <c r="B17" s="6" t="s">
        <v>4</v>
      </c>
      <c r="C17" s="6" t="s">
        <v>5</v>
      </c>
      <c r="D17" s="6" t="s">
        <v>6</v>
      </c>
      <c r="E17" s="6" t="s">
        <v>4</v>
      </c>
      <c r="F17" s="6" t="s">
        <v>5</v>
      </c>
      <c r="G17" s="6" t="s">
        <v>6</v>
      </c>
      <c r="H17" s="6" t="s">
        <v>4</v>
      </c>
      <c r="I17" s="6" t="s">
        <v>5</v>
      </c>
      <c r="J17" s="6" t="s">
        <v>6</v>
      </c>
      <c r="K17" s="6" t="s">
        <v>4</v>
      </c>
      <c r="L17" s="6" t="s">
        <v>5</v>
      </c>
      <c r="M17" s="6" t="s">
        <v>6</v>
      </c>
    </row>
    <row r="18" spans="1:13" ht="23.25" customHeight="1">
      <c r="A18" s="7" t="s">
        <v>79</v>
      </c>
      <c r="B18" s="31">
        <v>0</v>
      </c>
      <c r="C18" s="31">
        <v>6</v>
      </c>
      <c r="D18" s="32">
        <f aca="true" t="shared" si="1" ref="D18:D26">SUM(B18:C18)</f>
        <v>6</v>
      </c>
      <c r="E18" s="31">
        <v>0</v>
      </c>
      <c r="F18" s="31">
        <v>0</v>
      </c>
      <c r="G18" s="32">
        <f aca="true" t="shared" si="2" ref="G18:G26">SUM(E18:F18)</f>
        <v>0</v>
      </c>
      <c r="H18" s="31">
        <v>0</v>
      </c>
      <c r="I18" s="31">
        <v>0</v>
      </c>
      <c r="J18" s="32">
        <f aca="true" t="shared" si="3" ref="J18:J26">SUM(H18:I18)</f>
        <v>0</v>
      </c>
      <c r="K18" s="31">
        <f aca="true" t="shared" si="4" ref="K18:K26">SUM(B18,E18,H18)</f>
        <v>0</v>
      </c>
      <c r="L18" s="31">
        <f aca="true" t="shared" si="5" ref="L18:L26">SUM(C18,F18,I18)</f>
        <v>6</v>
      </c>
      <c r="M18" s="32">
        <f aca="true" t="shared" si="6" ref="M18:M26">SUM(D18,G18,J18)</f>
        <v>6</v>
      </c>
    </row>
    <row r="19" spans="1:13" ht="23.25" customHeight="1">
      <c r="A19" s="7" t="s">
        <v>60</v>
      </c>
      <c r="B19" s="31">
        <v>0</v>
      </c>
      <c r="C19" s="31">
        <v>21</v>
      </c>
      <c r="D19" s="32">
        <f t="shared" si="1"/>
        <v>21</v>
      </c>
      <c r="E19" s="31">
        <v>3</v>
      </c>
      <c r="F19" s="31">
        <v>22</v>
      </c>
      <c r="G19" s="32">
        <f t="shared" si="2"/>
        <v>25</v>
      </c>
      <c r="H19" s="31">
        <v>2</v>
      </c>
      <c r="I19" s="31">
        <v>5</v>
      </c>
      <c r="J19" s="32">
        <f t="shared" si="3"/>
        <v>7</v>
      </c>
      <c r="K19" s="31">
        <f t="shared" si="4"/>
        <v>5</v>
      </c>
      <c r="L19" s="31">
        <f t="shared" si="5"/>
        <v>48</v>
      </c>
      <c r="M19" s="32">
        <f t="shared" si="6"/>
        <v>53</v>
      </c>
    </row>
    <row r="20" spans="1:13" ht="23.25" customHeight="1">
      <c r="A20" s="7" t="s">
        <v>61</v>
      </c>
      <c r="B20" s="31">
        <v>0</v>
      </c>
      <c r="C20" s="31">
        <v>0</v>
      </c>
      <c r="D20" s="32">
        <f t="shared" si="1"/>
        <v>0</v>
      </c>
      <c r="E20" s="31">
        <v>0</v>
      </c>
      <c r="F20" s="31">
        <v>0</v>
      </c>
      <c r="G20" s="32">
        <f t="shared" si="2"/>
        <v>0</v>
      </c>
      <c r="H20" s="31">
        <v>1</v>
      </c>
      <c r="I20" s="31">
        <v>5</v>
      </c>
      <c r="J20" s="32">
        <f t="shared" si="3"/>
        <v>6</v>
      </c>
      <c r="K20" s="31">
        <f t="shared" si="4"/>
        <v>1</v>
      </c>
      <c r="L20" s="31">
        <f t="shared" si="5"/>
        <v>5</v>
      </c>
      <c r="M20" s="32">
        <f t="shared" si="6"/>
        <v>6</v>
      </c>
    </row>
    <row r="21" spans="1:13" ht="23.25" customHeight="1">
      <c r="A21" s="7" t="s">
        <v>62</v>
      </c>
      <c r="B21" s="31">
        <v>0</v>
      </c>
      <c r="C21" s="31">
        <v>0</v>
      </c>
      <c r="D21" s="32">
        <f t="shared" si="1"/>
        <v>0</v>
      </c>
      <c r="E21" s="31">
        <v>0</v>
      </c>
      <c r="F21" s="31">
        <v>0</v>
      </c>
      <c r="G21" s="32">
        <f t="shared" si="2"/>
        <v>0</v>
      </c>
      <c r="H21" s="31">
        <v>0</v>
      </c>
      <c r="I21" s="31">
        <v>0</v>
      </c>
      <c r="J21" s="32">
        <f t="shared" si="3"/>
        <v>0</v>
      </c>
      <c r="K21" s="31">
        <f t="shared" si="4"/>
        <v>0</v>
      </c>
      <c r="L21" s="31">
        <f t="shared" si="5"/>
        <v>0</v>
      </c>
      <c r="M21" s="32">
        <f t="shared" si="6"/>
        <v>0</v>
      </c>
    </row>
    <row r="22" spans="1:13" ht="23.25" customHeight="1">
      <c r="A22" s="7" t="s">
        <v>63</v>
      </c>
      <c r="B22" s="31">
        <v>4</v>
      </c>
      <c r="C22" s="40">
        <v>75</v>
      </c>
      <c r="D22" s="32">
        <f t="shared" si="1"/>
        <v>79</v>
      </c>
      <c r="E22" s="31">
        <v>3</v>
      </c>
      <c r="F22" s="31">
        <v>40</v>
      </c>
      <c r="G22" s="32">
        <f t="shared" si="2"/>
        <v>43</v>
      </c>
      <c r="H22" s="31">
        <v>0</v>
      </c>
      <c r="I22" s="31">
        <v>7</v>
      </c>
      <c r="J22" s="32">
        <f t="shared" si="3"/>
        <v>7</v>
      </c>
      <c r="K22" s="31">
        <f t="shared" si="4"/>
        <v>7</v>
      </c>
      <c r="L22" s="31">
        <f t="shared" si="5"/>
        <v>122</v>
      </c>
      <c r="M22" s="32">
        <f t="shared" si="6"/>
        <v>129</v>
      </c>
    </row>
    <row r="23" spans="1:13" ht="23.25" customHeight="1">
      <c r="A23" s="7" t="s">
        <v>64</v>
      </c>
      <c r="B23" s="31">
        <v>4</v>
      </c>
      <c r="C23" s="40">
        <v>72</v>
      </c>
      <c r="D23" s="32">
        <f t="shared" si="1"/>
        <v>76</v>
      </c>
      <c r="E23" s="31">
        <v>1</v>
      </c>
      <c r="F23" s="31">
        <v>42</v>
      </c>
      <c r="G23" s="32">
        <f t="shared" si="2"/>
        <v>43</v>
      </c>
      <c r="H23" s="31">
        <v>0</v>
      </c>
      <c r="I23" s="31">
        <v>3</v>
      </c>
      <c r="J23" s="32">
        <f t="shared" si="3"/>
        <v>3</v>
      </c>
      <c r="K23" s="31">
        <f t="shared" si="4"/>
        <v>5</v>
      </c>
      <c r="L23" s="31">
        <f t="shared" si="5"/>
        <v>117</v>
      </c>
      <c r="M23" s="32">
        <f t="shared" si="6"/>
        <v>122</v>
      </c>
    </row>
    <row r="24" spans="1:13" ht="23.25" customHeight="1">
      <c r="A24" s="7" t="s">
        <v>65</v>
      </c>
      <c r="B24" s="31">
        <v>0</v>
      </c>
      <c r="C24" s="31">
        <v>0</v>
      </c>
      <c r="D24" s="32">
        <f t="shared" si="1"/>
        <v>0</v>
      </c>
      <c r="E24" s="31">
        <v>0</v>
      </c>
      <c r="F24" s="31">
        <v>0</v>
      </c>
      <c r="G24" s="32">
        <f t="shared" si="2"/>
        <v>0</v>
      </c>
      <c r="H24" s="31">
        <v>0</v>
      </c>
      <c r="I24" s="31">
        <v>0</v>
      </c>
      <c r="J24" s="32">
        <f t="shared" si="3"/>
        <v>0</v>
      </c>
      <c r="K24" s="31">
        <f t="shared" si="4"/>
        <v>0</v>
      </c>
      <c r="L24" s="31">
        <f t="shared" si="5"/>
        <v>0</v>
      </c>
      <c r="M24" s="32">
        <f t="shared" si="6"/>
        <v>0</v>
      </c>
    </row>
    <row r="25" spans="1:13" ht="23.25" customHeight="1">
      <c r="A25" s="7" t="s">
        <v>151</v>
      </c>
      <c r="B25" s="31">
        <v>5</v>
      </c>
      <c r="C25" s="31">
        <v>37</v>
      </c>
      <c r="D25" s="32">
        <f t="shared" si="1"/>
        <v>42</v>
      </c>
      <c r="E25" s="31">
        <v>0</v>
      </c>
      <c r="F25" s="31">
        <v>28</v>
      </c>
      <c r="G25" s="32">
        <f t="shared" si="2"/>
        <v>28</v>
      </c>
      <c r="H25" s="31">
        <v>0</v>
      </c>
      <c r="I25" s="31">
        <v>5</v>
      </c>
      <c r="J25" s="32">
        <f t="shared" si="3"/>
        <v>5</v>
      </c>
      <c r="K25" s="31">
        <f t="shared" si="4"/>
        <v>5</v>
      </c>
      <c r="L25" s="31">
        <f t="shared" si="5"/>
        <v>70</v>
      </c>
      <c r="M25" s="32">
        <f t="shared" si="6"/>
        <v>75</v>
      </c>
    </row>
    <row r="26" spans="1:13" ht="23.25" customHeight="1">
      <c r="A26" s="7" t="s">
        <v>152</v>
      </c>
      <c r="B26" s="31">
        <v>0</v>
      </c>
      <c r="C26" s="31">
        <v>0</v>
      </c>
      <c r="D26" s="32">
        <f t="shared" si="1"/>
        <v>0</v>
      </c>
      <c r="E26" s="31">
        <v>0</v>
      </c>
      <c r="F26" s="31">
        <v>0</v>
      </c>
      <c r="G26" s="32">
        <f t="shared" si="2"/>
        <v>0</v>
      </c>
      <c r="H26" s="31">
        <v>0</v>
      </c>
      <c r="I26" s="31">
        <v>0</v>
      </c>
      <c r="J26" s="32">
        <f t="shared" si="3"/>
        <v>0</v>
      </c>
      <c r="K26" s="31">
        <f t="shared" si="4"/>
        <v>0</v>
      </c>
      <c r="L26" s="31">
        <f t="shared" si="5"/>
        <v>0</v>
      </c>
      <c r="M26" s="32">
        <f t="shared" si="6"/>
        <v>0</v>
      </c>
    </row>
    <row r="27" spans="1:13" ht="23.25" customHeight="1">
      <c r="A27" s="7"/>
      <c r="B27" s="31"/>
      <c r="C27" s="31"/>
      <c r="D27" s="32"/>
      <c r="E27" s="31"/>
      <c r="F27" s="31"/>
      <c r="G27" s="32"/>
      <c r="H27" s="31"/>
      <c r="I27" s="31"/>
      <c r="J27" s="32"/>
      <c r="K27" s="31"/>
      <c r="L27" s="31"/>
      <c r="M27" s="32"/>
    </row>
    <row r="28" spans="1:13" ht="23.25" customHeight="1">
      <c r="A28" s="9" t="s">
        <v>6</v>
      </c>
      <c r="B28" s="33">
        <f>SUM(B18:B27)</f>
        <v>13</v>
      </c>
      <c r="C28" s="33">
        <f>SUM(C18:C27)</f>
        <v>211</v>
      </c>
      <c r="D28" s="33">
        <f>SUM(B28:C28)</f>
        <v>224</v>
      </c>
      <c r="E28" s="33">
        <f>SUM(E18:E27)</f>
        <v>7</v>
      </c>
      <c r="F28" s="33">
        <f>SUM(F18:F27)</f>
        <v>132</v>
      </c>
      <c r="G28" s="33">
        <f>SUM(E28:F28)</f>
        <v>139</v>
      </c>
      <c r="H28" s="33">
        <f>SUM(H18:H27)</f>
        <v>3</v>
      </c>
      <c r="I28" s="33">
        <f>SUM(I18:I27)</f>
        <v>25</v>
      </c>
      <c r="J28" s="33">
        <f>SUM(H28:I28)</f>
        <v>28</v>
      </c>
      <c r="K28" s="33">
        <f>SUM(B28,E28,H28)</f>
        <v>23</v>
      </c>
      <c r="L28" s="33">
        <f>SUM(C28,F28,I28)</f>
        <v>368</v>
      </c>
      <c r="M28" s="33">
        <f>SUM(D28,G28,J28)</f>
        <v>391</v>
      </c>
    </row>
  </sheetData>
  <sheetProtection/>
  <mergeCells count="16">
    <mergeCell ref="A12:M12"/>
    <mergeCell ref="A13:M13"/>
    <mergeCell ref="A14:M14"/>
    <mergeCell ref="A16:A17"/>
    <mergeCell ref="B16:D16"/>
    <mergeCell ref="E16:G16"/>
    <mergeCell ref="H16:J16"/>
    <mergeCell ref="K16:M16"/>
    <mergeCell ref="E5:G5"/>
    <mergeCell ref="H5:J5"/>
    <mergeCell ref="K5:M5"/>
    <mergeCell ref="A1:M1"/>
    <mergeCell ref="A2:M2"/>
    <mergeCell ref="A3:M3"/>
    <mergeCell ref="A5:A6"/>
    <mergeCell ref="B5:D5"/>
  </mergeCells>
  <printOptions horizontalCentered="1"/>
  <pageMargins left="0.5905511811023623" right="0.5905511811023623" top="0.984251968503937" bottom="0.3937007874015748" header="0.5118110236220472" footer="0.5118110236220472"/>
  <pageSetup firstPageNumber="17" useFirstPageNumber="1" horizontalDpi="600" verticalDpi="600" orientation="landscape" paperSize="9" r:id="rId1"/>
  <headerFooter alignWithMargins="0">
    <oddFooter>&amp;L&amp;"Angsana New,ธรรมดา"&amp;12กลุ่มภารกิจทะเบียนนิสิตและบริการการศึกษา&amp;C&amp;"Angsana New,ธรรมดา"&amp;14หน้าที่  &amp;P&amp;R&amp;"Angsana New,ธรรมดา"&amp;12ข้อมูล ณ วันที่ 1 กรกฎาคม 2553</oddFooter>
  </headerFooter>
  <rowBreaks count="2" manualBreakCount="2">
    <brk id="11" max="255" man="1"/>
    <brk id="2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10"/>
  <sheetViews>
    <sheetView showGridLines="0" zoomScalePageLayoutView="0" workbookViewId="0" topLeftCell="A1">
      <selection activeCell="I13" sqref="I13"/>
    </sheetView>
  </sheetViews>
  <sheetFormatPr defaultColWidth="9.00390625" defaultRowHeight="24"/>
  <cols>
    <col min="1" max="1" width="32.125" style="3" customWidth="1"/>
    <col min="2" max="19" width="5.00390625" style="4" customWidth="1"/>
    <col min="20" max="16384" width="9.00390625" style="2" customWidth="1"/>
  </cols>
  <sheetData>
    <row r="1" spans="1:16" s="1" customFormat="1" ht="25.5" customHeight="1">
      <c r="A1" s="690" t="s">
        <v>0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</row>
    <row r="2" spans="1:19" s="1" customFormat="1" ht="25.5" customHeight="1">
      <c r="A2" s="690" t="s">
        <v>329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12"/>
      <c r="R2" s="12"/>
      <c r="S2" s="12"/>
    </row>
    <row r="3" spans="1:16" s="1" customFormat="1" ht="25.5" customHeight="1">
      <c r="A3" s="690" t="s">
        <v>320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</row>
    <row r="4" spans="14:19" ht="23.25" customHeight="1">
      <c r="N4" s="2"/>
      <c r="O4" s="2"/>
      <c r="P4" s="2"/>
      <c r="Q4" s="2"/>
      <c r="R4" s="2"/>
      <c r="S4" s="2"/>
    </row>
    <row r="5" spans="1:16" s="5" customFormat="1" ht="23.25" customHeight="1">
      <c r="A5" s="691" t="s">
        <v>1</v>
      </c>
      <c r="B5" s="693" t="s">
        <v>2</v>
      </c>
      <c r="C5" s="694"/>
      <c r="D5" s="695"/>
      <c r="E5" s="693" t="s">
        <v>3</v>
      </c>
      <c r="F5" s="694"/>
      <c r="G5" s="695"/>
      <c r="H5" s="693" t="s">
        <v>15</v>
      </c>
      <c r="I5" s="694"/>
      <c r="J5" s="695"/>
      <c r="K5" s="693" t="s">
        <v>80</v>
      </c>
      <c r="L5" s="694"/>
      <c r="M5" s="695"/>
      <c r="N5" s="693" t="s">
        <v>7</v>
      </c>
      <c r="O5" s="694"/>
      <c r="P5" s="695"/>
    </row>
    <row r="6" spans="1:16" s="5" customFormat="1" ht="23.25" customHeight="1">
      <c r="A6" s="692"/>
      <c r="B6" s="6" t="s">
        <v>4</v>
      </c>
      <c r="C6" s="6" t="s">
        <v>5</v>
      </c>
      <c r="D6" s="6" t="s">
        <v>6</v>
      </c>
      <c r="E6" s="6" t="s">
        <v>4</v>
      </c>
      <c r="F6" s="6" t="s">
        <v>5</v>
      </c>
      <c r="G6" s="6" t="s">
        <v>6</v>
      </c>
      <c r="H6" s="6" t="s">
        <v>4</v>
      </c>
      <c r="I6" s="6" t="s">
        <v>5</v>
      </c>
      <c r="J6" s="6" t="s">
        <v>6</v>
      </c>
      <c r="K6" s="6" t="s">
        <v>4</v>
      </c>
      <c r="L6" s="6" t="s">
        <v>5</v>
      </c>
      <c r="M6" s="6" t="s">
        <v>6</v>
      </c>
      <c r="N6" s="6" t="s">
        <v>4</v>
      </c>
      <c r="O6" s="6" t="s">
        <v>5</v>
      </c>
      <c r="P6" s="6" t="s">
        <v>6</v>
      </c>
    </row>
    <row r="7" spans="1:19" ht="23.25" customHeight="1">
      <c r="A7" s="7" t="s">
        <v>66</v>
      </c>
      <c r="B7" s="31">
        <v>13</v>
      </c>
      <c r="C7" s="31">
        <v>13</v>
      </c>
      <c r="D7" s="32">
        <f>SUM(B7:C7)</f>
        <v>26</v>
      </c>
      <c r="E7" s="31">
        <v>5</v>
      </c>
      <c r="F7" s="31">
        <v>5</v>
      </c>
      <c r="G7" s="32">
        <f>SUM(E7:F7)</f>
        <v>10</v>
      </c>
      <c r="H7" s="31">
        <v>4</v>
      </c>
      <c r="I7" s="31">
        <v>4</v>
      </c>
      <c r="J7" s="32">
        <f>SUM(H7:I7)</f>
        <v>8</v>
      </c>
      <c r="K7" s="31">
        <v>1</v>
      </c>
      <c r="L7" s="31">
        <v>1</v>
      </c>
      <c r="M7" s="32">
        <f>SUM(K7:L7)</f>
        <v>2</v>
      </c>
      <c r="N7" s="31">
        <f>SUM(B7,E7,H7,K7)</f>
        <v>23</v>
      </c>
      <c r="O7" s="31">
        <f>SUM(C7,F7,I7,L7)</f>
        <v>23</v>
      </c>
      <c r="P7" s="32">
        <f>SUM(N7:O7)</f>
        <v>46</v>
      </c>
      <c r="Q7" s="2"/>
      <c r="R7" s="2"/>
      <c r="S7" s="2"/>
    </row>
    <row r="8" spans="1:19" ht="23.25" customHeight="1">
      <c r="A8" s="7"/>
      <c r="B8" s="31"/>
      <c r="C8" s="31"/>
      <c r="D8" s="32"/>
      <c r="E8" s="31"/>
      <c r="F8" s="31"/>
      <c r="G8" s="32"/>
      <c r="H8" s="31"/>
      <c r="I8" s="31"/>
      <c r="J8" s="32"/>
      <c r="K8" s="31"/>
      <c r="L8" s="31"/>
      <c r="M8" s="32"/>
      <c r="N8" s="31"/>
      <c r="O8" s="31"/>
      <c r="P8" s="32"/>
      <c r="Q8" s="2"/>
      <c r="R8" s="2"/>
      <c r="S8" s="2"/>
    </row>
    <row r="9" spans="1:19" ht="23.25" customHeight="1">
      <c r="A9" s="9" t="s">
        <v>6</v>
      </c>
      <c r="B9" s="33">
        <f>SUM(B7:B8)</f>
        <v>13</v>
      </c>
      <c r="C9" s="33">
        <f>SUM(C7:C8)</f>
        <v>13</v>
      </c>
      <c r="D9" s="33">
        <f>SUM(B9:C9)</f>
        <v>26</v>
      </c>
      <c r="E9" s="33">
        <f>SUM(E7:E8)</f>
        <v>5</v>
      </c>
      <c r="F9" s="33">
        <f>SUM(F7:F8)</f>
        <v>5</v>
      </c>
      <c r="G9" s="33">
        <f>SUM(E9:F9)</f>
        <v>10</v>
      </c>
      <c r="H9" s="33">
        <f>SUM(H7:H8)</f>
        <v>4</v>
      </c>
      <c r="I9" s="33">
        <f>SUM(I7:I8)</f>
        <v>4</v>
      </c>
      <c r="J9" s="33">
        <f>SUM(H9:I9)</f>
        <v>8</v>
      </c>
      <c r="K9" s="33">
        <f>SUM(K7:K8)</f>
        <v>1</v>
      </c>
      <c r="L9" s="33">
        <f>SUM(L7:L8)</f>
        <v>1</v>
      </c>
      <c r="M9" s="33">
        <f>SUM(K9:L9)</f>
        <v>2</v>
      </c>
      <c r="N9" s="33">
        <f>SUM(B9,E9,H9,K9)</f>
        <v>23</v>
      </c>
      <c r="O9" s="33">
        <f>SUM(C9,F9,I9,L9)</f>
        <v>23</v>
      </c>
      <c r="P9" s="33">
        <f>SUM(N9:O9)</f>
        <v>46</v>
      </c>
      <c r="Q9" s="2"/>
      <c r="R9" s="2"/>
      <c r="S9" s="2"/>
    </row>
    <row r="10" spans="1:19" ht="23.2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"/>
      <c r="R10" s="2"/>
      <c r="S10" s="2"/>
    </row>
  </sheetData>
  <sheetProtection/>
  <mergeCells count="9">
    <mergeCell ref="A1:P1"/>
    <mergeCell ref="A2:P2"/>
    <mergeCell ref="A3:P3"/>
    <mergeCell ref="K5:M5"/>
    <mergeCell ref="N5:P5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19" useFirstPageNumber="1" horizontalDpi="600" verticalDpi="600" orientation="landscape" paperSize="9" r:id="rId1"/>
  <headerFooter alignWithMargins="0">
    <oddFooter>&amp;L&amp;"Angsana New,ธรรมดา"&amp;12กลุ่มภารกิจทะเบียนนิสิตและบริการการศึกษา&amp;C&amp;"Angsana New,ธรรมดา"&amp;14หน้าที่  &amp;P&amp;R&amp;"Angsana New,ธรรมดา"&amp;12ข้อมูล ณ วันที่ 1 กรกฎาคม 2553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9"/>
  <sheetViews>
    <sheetView showGridLines="0" zoomScale="90" zoomScaleNormal="90" zoomScalePageLayoutView="0" workbookViewId="0" topLeftCell="A1">
      <selection activeCell="K14" sqref="K14"/>
    </sheetView>
  </sheetViews>
  <sheetFormatPr defaultColWidth="9.00390625" defaultRowHeight="24"/>
  <cols>
    <col min="1" max="1" width="32.125" style="3" customWidth="1"/>
    <col min="2" max="19" width="5.00390625" style="4" customWidth="1"/>
    <col min="20" max="16384" width="9.00390625" style="2" customWidth="1"/>
  </cols>
  <sheetData>
    <row r="1" spans="1:19" s="1" customFormat="1" ht="24.75" customHeight="1">
      <c r="A1" s="690" t="s">
        <v>0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</row>
    <row r="2" spans="1:19" s="1" customFormat="1" ht="24.75" customHeight="1">
      <c r="A2" s="690" t="s">
        <v>330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</row>
    <row r="3" spans="1:19" s="1" customFormat="1" ht="24.75" customHeight="1">
      <c r="A3" s="690" t="s">
        <v>78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</row>
    <row r="4" ht="20.25" customHeight="1"/>
    <row r="5" spans="1:19" s="5" customFormat="1" ht="25.5" customHeight="1">
      <c r="A5" s="691" t="s">
        <v>1</v>
      </c>
      <c r="B5" s="693" t="s">
        <v>2</v>
      </c>
      <c r="C5" s="694"/>
      <c r="D5" s="695"/>
      <c r="E5" s="693" t="s">
        <v>3</v>
      </c>
      <c r="F5" s="694"/>
      <c r="G5" s="695"/>
      <c r="H5" s="693" t="s">
        <v>15</v>
      </c>
      <c r="I5" s="694"/>
      <c r="J5" s="695"/>
      <c r="K5" s="693" t="s">
        <v>16</v>
      </c>
      <c r="L5" s="694"/>
      <c r="M5" s="695"/>
      <c r="N5" s="693" t="s">
        <v>17</v>
      </c>
      <c r="O5" s="694"/>
      <c r="P5" s="695"/>
      <c r="Q5" s="693" t="s">
        <v>7</v>
      </c>
      <c r="R5" s="694"/>
      <c r="S5" s="695"/>
    </row>
    <row r="6" spans="1:19" s="5" customFormat="1" ht="21">
      <c r="A6" s="692"/>
      <c r="B6" s="6" t="s">
        <v>4</v>
      </c>
      <c r="C6" s="6" t="s">
        <v>5</v>
      </c>
      <c r="D6" s="6" t="s">
        <v>6</v>
      </c>
      <c r="E6" s="6" t="s">
        <v>4</v>
      </c>
      <c r="F6" s="6" t="s">
        <v>5</v>
      </c>
      <c r="G6" s="6" t="s">
        <v>6</v>
      </c>
      <c r="H6" s="6" t="s">
        <v>4</v>
      </c>
      <c r="I6" s="6" t="s">
        <v>5</v>
      </c>
      <c r="J6" s="6" t="s">
        <v>6</v>
      </c>
      <c r="K6" s="6" t="s">
        <v>4</v>
      </c>
      <c r="L6" s="6" t="s">
        <v>5</v>
      </c>
      <c r="M6" s="6" t="s">
        <v>6</v>
      </c>
      <c r="N6" s="6" t="s">
        <v>4</v>
      </c>
      <c r="O6" s="6" t="s">
        <v>5</v>
      </c>
      <c r="P6" s="6" t="s">
        <v>6</v>
      </c>
      <c r="Q6" s="6" t="s">
        <v>4</v>
      </c>
      <c r="R6" s="6" t="s">
        <v>5</v>
      </c>
      <c r="S6" s="6" t="s">
        <v>6</v>
      </c>
    </row>
    <row r="7" spans="1:19" ht="25.5" customHeight="1">
      <c r="A7" s="7" t="s">
        <v>49</v>
      </c>
      <c r="B7" s="31">
        <v>91</v>
      </c>
      <c r="C7" s="31">
        <v>80</v>
      </c>
      <c r="D7" s="32">
        <f>SUM(B7:C7)</f>
        <v>171</v>
      </c>
      <c r="E7" s="31">
        <v>27</v>
      </c>
      <c r="F7" s="31">
        <v>15</v>
      </c>
      <c r="G7" s="32">
        <f>SUM(E7:F7)</f>
        <v>42</v>
      </c>
      <c r="H7" s="31">
        <v>34</v>
      </c>
      <c r="I7" s="31">
        <v>11</v>
      </c>
      <c r="J7" s="32">
        <f>SUM(H7:I7)</f>
        <v>45</v>
      </c>
      <c r="K7" s="31">
        <v>16</v>
      </c>
      <c r="L7" s="31">
        <v>7</v>
      </c>
      <c r="M7" s="32">
        <f>SUM(K7:L7)</f>
        <v>23</v>
      </c>
      <c r="N7" s="31">
        <v>3</v>
      </c>
      <c r="O7" s="31">
        <v>4</v>
      </c>
      <c r="P7" s="32">
        <f>SUM(N7:O7)</f>
        <v>7</v>
      </c>
      <c r="Q7" s="31">
        <f>SUM(B7,E7,H7,K7,N7)</f>
        <v>171</v>
      </c>
      <c r="R7" s="31">
        <f>SUM(C7,F7,I7,L7,O7)</f>
        <v>117</v>
      </c>
      <c r="S7" s="32">
        <f>SUM(Q7:R7)</f>
        <v>288</v>
      </c>
    </row>
    <row r="8" spans="1:19" ht="25.5" customHeight="1">
      <c r="A8" s="7"/>
      <c r="B8" s="31"/>
      <c r="C8" s="31"/>
      <c r="D8" s="32"/>
      <c r="E8" s="31"/>
      <c r="F8" s="31"/>
      <c r="G8" s="32"/>
      <c r="H8" s="31"/>
      <c r="I8" s="31"/>
      <c r="J8" s="32"/>
      <c r="K8" s="31"/>
      <c r="L8" s="31"/>
      <c r="M8" s="32"/>
      <c r="N8" s="31"/>
      <c r="O8" s="31"/>
      <c r="P8" s="32"/>
      <c r="Q8" s="31"/>
      <c r="R8" s="31"/>
      <c r="S8" s="32"/>
    </row>
    <row r="9" spans="1:19" ht="25.5" customHeight="1">
      <c r="A9" s="9" t="s">
        <v>6</v>
      </c>
      <c r="B9" s="33">
        <f>SUM(B7:B8)</f>
        <v>91</v>
      </c>
      <c r="C9" s="33">
        <f>SUM(C7:C8)</f>
        <v>80</v>
      </c>
      <c r="D9" s="33">
        <f>SUM(B9:C9)</f>
        <v>171</v>
      </c>
      <c r="E9" s="33">
        <f>SUM(E7:E8)</f>
        <v>27</v>
      </c>
      <c r="F9" s="33">
        <f>SUM(F7:F8)</f>
        <v>15</v>
      </c>
      <c r="G9" s="33">
        <f>SUM(E9:F9)</f>
        <v>42</v>
      </c>
      <c r="H9" s="33">
        <f>SUM(H7:H8)</f>
        <v>34</v>
      </c>
      <c r="I9" s="33">
        <f>SUM(I7:I8)</f>
        <v>11</v>
      </c>
      <c r="J9" s="33">
        <f>SUM(H9:I9)</f>
        <v>45</v>
      </c>
      <c r="K9" s="33">
        <f>SUM(K7:K8)</f>
        <v>16</v>
      </c>
      <c r="L9" s="33">
        <f>SUM(L7:L8)</f>
        <v>7</v>
      </c>
      <c r="M9" s="33">
        <f>SUM(K9:L9)</f>
        <v>23</v>
      </c>
      <c r="N9" s="33">
        <f>SUM(N7:N8)</f>
        <v>3</v>
      </c>
      <c r="O9" s="33">
        <f>SUM(O7:O8)</f>
        <v>4</v>
      </c>
      <c r="P9" s="33">
        <f>SUM(N9:O9)</f>
        <v>7</v>
      </c>
      <c r="Q9" s="33">
        <f>SUM(B9,E9,H9,K9,N9)</f>
        <v>171</v>
      </c>
      <c r="R9" s="33">
        <f>SUM(C9,F9,I9,L9,O9)</f>
        <v>117</v>
      </c>
      <c r="S9" s="33">
        <f>SUM(Q9:R9)</f>
        <v>288</v>
      </c>
    </row>
  </sheetData>
  <sheetProtection/>
  <mergeCells count="10">
    <mergeCell ref="K5:M5"/>
    <mergeCell ref="N5:P5"/>
    <mergeCell ref="Q5:S5"/>
    <mergeCell ref="A1:S1"/>
    <mergeCell ref="A2:S2"/>
    <mergeCell ref="A3:S3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0" useFirstPageNumber="1" horizontalDpi="600" verticalDpi="600" orientation="landscape" paperSize="9" r:id="rId1"/>
  <headerFooter alignWithMargins="0">
    <oddFooter>&amp;L&amp;"Angsana New,ธรรมดา"&amp;12กลุ่มภารกิจทะเบียนนิสิตและบริการการศึกษา&amp;C&amp;"Angsana New,ธรรมดา"&amp;14หน้าที่  &amp;P&amp;R&amp;"Angsana New,ธรรมดา"&amp;12ข้อมูล ณ วันที่ 1 กรกฎาคม 2553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rg_sopin</dc:creator>
  <cp:keywords/>
  <dc:description/>
  <cp:lastModifiedBy>tsu</cp:lastModifiedBy>
  <cp:lastPrinted>2011-09-07T04:15:27Z</cp:lastPrinted>
  <dcterms:created xsi:type="dcterms:W3CDTF">2006-06-13T03:58:10Z</dcterms:created>
  <dcterms:modified xsi:type="dcterms:W3CDTF">2011-09-07T04:35:03Z</dcterms:modified>
  <cp:category/>
  <cp:version/>
  <cp:contentType/>
  <cp:contentStatus/>
</cp:coreProperties>
</file>